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64" yWindow="65524" windowWidth="10080" windowHeight="9516" activeTab="1"/>
  </bookViews>
  <sheets>
    <sheet name="CALENDARIZ" sheetId="1" r:id="rId1"/>
    <sheet name="GASTO CORRIENTE " sheetId="2" r:id="rId2"/>
    <sheet name="RESULTADOS " sheetId="3" r:id="rId3"/>
    <sheet name="BALANCE " sheetId="4" r:id="rId4"/>
    <sheet name="ORIGEN Y APLIC. NUEVA MES" sheetId="5" r:id="rId5"/>
    <sheet name="ORIGEN Y APLIC. NUEVA ACUM" sheetId="6" r:id="rId6"/>
  </sheets>
  <definedNames>
    <definedName name="_xlnm.Print_Area" localSheetId="1">'GASTO CORRIENTE '!$V$2:$AC$113</definedName>
    <definedName name="_xlnm.Print_Area" localSheetId="5">'ORIGEN Y APLIC. NUEVA ACUM'!$B$1:$H$90</definedName>
    <definedName name="_xlnm.Print_Titles" localSheetId="1">'GASTO CORRIENTE '!$2:$6</definedName>
  </definedNames>
  <calcPr fullCalcOnLoad="1"/>
</workbook>
</file>

<file path=xl/sharedStrings.xml><?xml version="1.0" encoding="utf-8"?>
<sst xmlns="http://schemas.openxmlformats.org/spreadsheetml/2006/main" count="954" uniqueCount="390">
  <si>
    <t>VARIACION</t>
  </si>
  <si>
    <t>SERVICIOS PERSONALES</t>
  </si>
  <si>
    <t>MATERIALES Y SUMINISTROS</t>
  </si>
  <si>
    <t>SERVICIOS GENERALES</t>
  </si>
  <si>
    <t>TOTAL</t>
  </si>
  <si>
    <t>ESTADO DE RESULTADOS</t>
  </si>
  <si>
    <t>CONCEPTO</t>
  </si>
  <si>
    <t>Actividades Ordinarias</t>
  </si>
  <si>
    <t>ACUMULADO</t>
  </si>
  <si>
    <t>ESTADO DE SITUACION FINANCIERA</t>
  </si>
  <si>
    <t>ENERO</t>
  </si>
  <si>
    <t>DICIEMBRE</t>
  </si>
  <si>
    <t>BANCOS CTA. DE CHEQUES</t>
  </si>
  <si>
    <t>INVERSIONES</t>
  </si>
  <si>
    <t>FONDO FIJO DE CAJA</t>
  </si>
  <si>
    <t>DEUDORES DIVERSOS</t>
  </si>
  <si>
    <t>FUNCIONARIOS Y EMPLEADOS</t>
  </si>
  <si>
    <t>MOBILIARIO Y EQUIPO DE OFICINA</t>
  </si>
  <si>
    <t>EQUIPO DE TRANSPORTE</t>
  </si>
  <si>
    <t>EQUIPO DE COMUNICACIÓN</t>
  </si>
  <si>
    <t>EQUIPO DE AUDIO Y VIDEO</t>
  </si>
  <si>
    <t>MEJORAS A LOCALES ARRENDADOS</t>
  </si>
  <si>
    <t>ACREEDORES DIVERSOS</t>
  </si>
  <si>
    <t>IMPUESTOS POR PAGAR</t>
  </si>
  <si>
    <t>CUENTAS POR PAGAR</t>
  </si>
  <si>
    <t>PATRIMONIO</t>
  </si>
  <si>
    <t>FEBRERO</t>
  </si>
  <si>
    <t>MARZO</t>
  </si>
  <si>
    <t>PARTIDA</t>
  </si>
  <si>
    <t>ASIGNACION PRESUPUESTAL-ADQ. ACTIVOS</t>
  </si>
  <si>
    <t>Productos Financieros</t>
  </si>
  <si>
    <t>ABRIL</t>
  </si>
  <si>
    <t>MAYO</t>
  </si>
  <si>
    <t>MES</t>
  </si>
  <si>
    <t>JUNIO</t>
  </si>
  <si>
    <t>JULIO</t>
  </si>
  <si>
    <t>RESULTADOS DE EJERCICIOS ANTERIORES</t>
  </si>
  <si>
    <t>EQUIPO DE CÓMPUTO</t>
  </si>
  <si>
    <t>PROGRAMAS DE CÓMPUTO</t>
  </si>
  <si>
    <t>Depreciación Acumulada</t>
  </si>
  <si>
    <t>Amortización Acumulada a Locales Arrendados</t>
  </si>
  <si>
    <t>GASTOS DE INSTALACIÓN</t>
  </si>
  <si>
    <t>Amortización acumulada Gastos de Instalación</t>
  </si>
  <si>
    <t>ANTICIPO A PROVEEDORES</t>
  </si>
  <si>
    <t>PAGOS ANTICIPADOS</t>
  </si>
  <si>
    <t>AGOSTO</t>
  </si>
  <si>
    <t>R     E     A     L</t>
  </si>
  <si>
    <t>Sanciones</t>
  </si>
  <si>
    <t>Actividades Específicas</t>
  </si>
  <si>
    <t>Obtención del Voto</t>
  </si>
  <si>
    <t>SEPTIEMBRE</t>
  </si>
  <si>
    <t>OCTUBRE</t>
  </si>
  <si>
    <t>NOVIEMBRE</t>
  </si>
  <si>
    <t>SUELDOS Y SALARIOS POR PAGAR</t>
  </si>
  <si>
    <t>NOMINAL</t>
  </si>
  <si>
    <t>REAL</t>
  </si>
  <si>
    <t>TOTAL PATRIMONIO</t>
  </si>
  <si>
    <t>RESULTADO DEL EJERCICIO</t>
  </si>
  <si>
    <t>EFECTIVO EN BANCOS AL INICIO DEL EJERCICIO</t>
  </si>
  <si>
    <t>ORIGEN DE FONDOS</t>
  </si>
  <si>
    <t>APLICACIÓN DE FONDOS</t>
  </si>
  <si>
    <t>Actividades ordinarias</t>
  </si>
  <si>
    <t>Actividades específicas</t>
  </si>
  <si>
    <t>Materiales y suministros</t>
  </si>
  <si>
    <t>Servicios generales</t>
  </si>
  <si>
    <t>Adquisición de bienes muebles</t>
  </si>
  <si>
    <t xml:space="preserve">TOTAL ACTIVO CIRCULANTE </t>
  </si>
  <si>
    <t xml:space="preserve">TOTAL ACTIVO FIJO </t>
  </si>
  <si>
    <t xml:space="preserve">TOTAL ACTIVO DIFERIDO </t>
  </si>
  <si>
    <t>TOTAL ACTIVO</t>
  </si>
  <si>
    <t xml:space="preserve">TOTAL PASIVO CIRCULANTE </t>
  </si>
  <si>
    <t>TOTAL PASIVO Y PATRIMONIO</t>
  </si>
  <si>
    <t>GASTOS OPERATIVOS</t>
  </si>
  <si>
    <t>Remuneraciones y Prestaciones al Personal</t>
  </si>
  <si>
    <t>Materiales y Suministros</t>
  </si>
  <si>
    <t>Servicios Generales</t>
  </si>
  <si>
    <t>Depreciaciones y Amortizaciones</t>
  </si>
  <si>
    <t>FINANCIAMIENTO PUBLICO A PARTIDOS POLITICOS</t>
  </si>
  <si>
    <t>EGRESOS TOTALES</t>
  </si>
  <si>
    <t>RESULTADO DE OPERACIÓN</t>
  </si>
  <si>
    <t>INGRESOS NETOS</t>
  </si>
  <si>
    <t>501-1000</t>
  </si>
  <si>
    <t>501-2000</t>
  </si>
  <si>
    <t>501-3000</t>
  </si>
  <si>
    <t>EFECTIVO EN BANCOS AL INICIO DEL PERIODO</t>
  </si>
  <si>
    <t>EFECTIVO EN BANCOS AL FINAL DEL PERIODO</t>
  </si>
  <si>
    <t>C   O   N   C   E   P   T   O</t>
  </si>
  <si>
    <t>TOTAL GASTO CORRIENTE</t>
  </si>
  <si>
    <t>TOTAL PARTIDOS POLITICOS</t>
  </si>
  <si>
    <t>Otros Productos</t>
  </si>
  <si>
    <t>BIENES MUEBLES E INMUEBLES</t>
  </si>
  <si>
    <t>EVOLUCION DEL PRESUPUESTO</t>
  </si>
  <si>
    <t>Servicios Personales</t>
  </si>
  <si>
    <t>Erogaciones Extraordinarias</t>
  </si>
  <si>
    <t>Acreedores Diversos</t>
  </si>
  <si>
    <t>PRESUPUESTO</t>
  </si>
  <si>
    <t>ANALISIS DEL GASTO CORRIENTE</t>
  </si>
  <si>
    <t xml:space="preserve"> </t>
  </si>
  <si>
    <t>Fondo Fijo de Caja</t>
  </si>
  <si>
    <t>Deudores Diversos</t>
  </si>
  <si>
    <t>Impuestos por pagar</t>
  </si>
  <si>
    <t>Cuentas por Pagar</t>
  </si>
  <si>
    <t>Sueldos y Salarios por Pagar</t>
  </si>
  <si>
    <t>502</t>
  </si>
  <si>
    <t>507</t>
  </si>
  <si>
    <t>Depósitos en Garantía</t>
  </si>
  <si>
    <t>Otros Gastos</t>
  </si>
  <si>
    <t>DEPOSITOS EN GARANTíA</t>
  </si>
  <si>
    <t>SALDO DISPONIBLE 2003</t>
  </si>
  <si>
    <t>IMPORTE DE TRANSFERENCIAS PARA 2004</t>
  </si>
  <si>
    <t>TOTAL DE INGRESOS</t>
  </si>
  <si>
    <t>ASIGNACION PRESUPUESTAL</t>
  </si>
  <si>
    <t>PDTOS. FINANC. Y OTROS PDTOS.</t>
  </si>
  <si>
    <t>OTRAS ENTRADAS 2004</t>
  </si>
  <si>
    <t>GASTO CORRIENTE</t>
  </si>
  <si>
    <t>TOTAL DEL PRESUPUESTO EJERCIDO</t>
  </si>
  <si>
    <t>SUPERAVIT O DEFICIT DEL PERIODO</t>
  </si>
  <si>
    <t>OTROS PRODUCTOS</t>
  </si>
  <si>
    <t>otras entradas de efectivo</t>
  </si>
  <si>
    <t>ctas. Por pagar</t>
  </si>
  <si>
    <t>credito al salario</t>
  </si>
  <si>
    <t>acreedores diversos</t>
  </si>
  <si>
    <t>TOTAL DISPONIBLE EN EL PERIODO</t>
  </si>
  <si>
    <t>AUMENTO AL EFECTIVO EN BANCOS</t>
  </si>
  <si>
    <t xml:space="preserve">OTRAS ENTRADAS O SALIDAS DE EFECTIVO </t>
  </si>
  <si>
    <t>ENTRADAS</t>
  </si>
  <si>
    <t>SALIDAS</t>
  </si>
  <si>
    <t>PAGOS PENDIENTES Y EGRESOS A COMPROBAR MES SIGUIENTE</t>
  </si>
  <si>
    <t>( Más )</t>
  </si>
  <si>
    <t>%</t>
  </si>
  <si>
    <t>(Menos)</t>
  </si>
  <si>
    <t>EFECTIVO DISPONIBLE DEL PERIODO</t>
  </si>
  <si>
    <t>ANTICIPO 2006</t>
  </si>
  <si>
    <t>AMPLIACION ASIGNACION PRESUPUESTAL</t>
  </si>
  <si>
    <t xml:space="preserve"> ASIGNACION PRESUPUESTAL</t>
  </si>
  <si>
    <t>Proveedores</t>
  </si>
  <si>
    <t>PROVEEDORES</t>
  </si>
  <si>
    <t>PAGOS PENDIENTES</t>
  </si>
  <si>
    <t xml:space="preserve">EGRESOS POR COMPROBAR </t>
  </si>
  <si>
    <t>EJERCICIO ANTERIOR</t>
  </si>
  <si>
    <t xml:space="preserve">PAGOS PENDIENTES Y POR COMPROBAR </t>
  </si>
  <si>
    <t>VARIACION MENSUAL</t>
  </si>
  <si>
    <t>VARIACION ACUMULADA</t>
  </si>
  <si>
    <t>RESULTADO DE EJERCICIOS ANTERIORES</t>
  </si>
  <si>
    <t>SUMA GASTO CORRIENTE Y PART. POLITICOS</t>
  </si>
  <si>
    <t>INSTITUTO ELECTORAL Y DE PARTICIPACION CIUDADADANA DEL ESTADO DE JALISCO</t>
  </si>
  <si>
    <t>INSTITUTO ELECTORAL Y DE PARTICIPACION CIUDADANA DEL ESTADO DE JALISCO</t>
  </si>
  <si>
    <t>INTEGRACION</t>
  </si>
  <si>
    <t>INTEGRACION DEL PRESUPUESTO EJERCIDO DEL MES</t>
  </si>
  <si>
    <t>Prerrogativas Partidos Politicos</t>
  </si>
  <si>
    <t>PARTIDOS POLITICOS</t>
  </si>
  <si>
    <t>Asignación Presupuestal ( Gasto Corriente )</t>
  </si>
  <si>
    <t>Asignación Presupuestal ( Proceso Electoral )</t>
  </si>
  <si>
    <t>Adquisición de Activos ( Gasto Corriente )</t>
  </si>
  <si>
    <t>401-001</t>
  </si>
  <si>
    <t>302-001</t>
  </si>
  <si>
    <t>401-003</t>
  </si>
  <si>
    <t>401-006</t>
  </si>
  <si>
    <t>Adquisicion de Activos ( Proceso Electoral )</t>
  </si>
  <si>
    <t>ESTADO DE ORIGEN Y APLICACIÓN DE FONDOS ACUMULADO</t>
  </si>
  <si>
    <t>ESTADO DE ORIGEN Y APLICACIÓN DE FONDOS MENSUAL</t>
  </si>
  <si>
    <t xml:space="preserve">M E S </t>
  </si>
  <si>
    <t>S U M A</t>
  </si>
  <si>
    <t>CLAVE PRESUPUESTAL</t>
  </si>
  <si>
    <t>SUBSIDIO AL EMPLEO</t>
  </si>
  <si>
    <t>Subsidio al Empleo</t>
  </si>
  <si>
    <t>SUMA OTROS INGRESOS</t>
  </si>
  <si>
    <t>Pagos Anticipados</t>
  </si>
  <si>
    <t>ADMINISTRACION DE RECURSOS</t>
  </si>
  <si>
    <t>DEP.  POR SEFIN</t>
  </si>
  <si>
    <t>503</t>
  </si>
  <si>
    <t>Sueldo Personal Permanente</t>
  </si>
  <si>
    <t>Prima Vacacional y Dominical</t>
  </si>
  <si>
    <t>Aguinaldos</t>
  </si>
  <si>
    <t>Cuotas al IMSS ( Enfermedad y Maternidad )</t>
  </si>
  <si>
    <t>Cuotas para la Vivienda</t>
  </si>
  <si>
    <t>Cuotas a Pensiones</t>
  </si>
  <si>
    <t>Cuotas al Sedar</t>
  </si>
  <si>
    <t>Laudos, Liquidaciones e Indemnizaciones</t>
  </si>
  <si>
    <t>Fondo de Retiro</t>
  </si>
  <si>
    <t>Gratificados</t>
  </si>
  <si>
    <t>Estímulos al Personal</t>
  </si>
  <si>
    <t>Impacto al Salario</t>
  </si>
  <si>
    <t>Ayuda para Despensa</t>
  </si>
  <si>
    <t>Ayuda para Pasajes</t>
  </si>
  <si>
    <t>Estímulo por el día del Servidor Público</t>
  </si>
  <si>
    <t>Material de oficina</t>
  </si>
  <si>
    <t>Materiales, Utiles, y Eq. Menores de Tecnologías de la Información y Comunicación</t>
  </si>
  <si>
    <t>Material de Limpieza</t>
  </si>
  <si>
    <t>Material Didáctico</t>
  </si>
  <si>
    <t>Alimentos para Servidores Públicos Estatales</t>
  </si>
  <si>
    <t>Combustibles</t>
  </si>
  <si>
    <t>Vestuarios y Uniformes</t>
  </si>
  <si>
    <t>Refacc. Y Accs. Menores de Eq. De Cómputo y Tecnologías de la Información</t>
  </si>
  <si>
    <t>Refacc. Y Accs. Menores de Eq. De Transporte</t>
  </si>
  <si>
    <t>Servicio de Energía Eléctrica</t>
  </si>
  <si>
    <t>Servicio de Agua Potable</t>
  </si>
  <si>
    <t>Telefonía Tradicional</t>
  </si>
  <si>
    <t>Telefonía Celular</t>
  </si>
  <si>
    <t>Arrendamiento de Edificios y Locales</t>
  </si>
  <si>
    <t>Arrendamiento de Mobiliario y Equipo</t>
  </si>
  <si>
    <t>Arrendamiento de Vehiculos</t>
  </si>
  <si>
    <t>Capacitación Especializada</t>
  </si>
  <si>
    <t>Seguro de Bienes Patrimoniales</t>
  </si>
  <si>
    <t>Fletes y maniobras</t>
  </si>
  <si>
    <t>Conservación y Manten. Menores de Inmuebles</t>
  </si>
  <si>
    <t>Reparac. Y Mant. De Equipo de Transporte</t>
  </si>
  <si>
    <t>Difusión por Radio, TV y otros Medios de Mensajes Sobre Programas y Act. Gubernamental</t>
  </si>
  <si>
    <t>Servicio de Creación y Difusión de Contenido exclusivamente a Través de Internet</t>
  </si>
  <si>
    <t>Pasajes Aéreos</t>
  </si>
  <si>
    <t>Pasajes terrestres</t>
  </si>
  <si>
    <t>Viáticos en el País</t>
  </si>
  <si>
    <t>Viáticos en el Extranjero</t>
  </si>
  <si>
    <t>Congresos y Convenciones</t>
  </si>
  <si>
    <t>Impuestos  Derechos</t>
  </si>
  <si>
    <t>Responsabilidad Patrimonial</t>
  </si>
  <si>
    <t>Edificios No Residenciables</t>
  </si>
  <si>
    <t>Licencias Informáticas e Intelectuales</t>
  </si>
  <si>
    <t>1101</t>
  </si>
  <si>
    <t>1202</t>
  </si>
  <si>
    <t>1311</t>
  </si>
  <si>
    <t>1312</t>
  </si>
  <si>
    <t>1314</t>
  </si>
  <si>
    <t>1401</t>
  </si>
  <si>
    <t>1402</t>
  </si>
  <si>
    <t>1404</t>
  </si>
  <si>
    <t>1405</t>
  </si>
  <si>
    <t>1502</t>
  </si>
  <si>
    <t>1601</t>
  </si>
  <si>
    <t>1602</t>
  </si>
  <si>
    <t>2101</t>
  </si>
  <si>
    <t>2102</t>
  </si>
  <si>
    <t>2106</t>
  </si>
  <si>
    <t>2201</t>
  </si>
  <si>
    <t>2204</t>
  </si>
  <si>
    <t>2921</t>
  </si>
  <si>
    <t>Refacc. Y Acces. Menores de Edificios</t>
  </si>
  <si>
    <t>2601</t>
  </si>
  <si>
    <t>3103-001</t>
  </si>
  <si>
    <t>3103-002</t>
  </si>
  <si>
    <t>3201</t>
  </si>
  <si>
    <t>3203</t>
  </si>
  <si>
    <t>3304</t>
  </si>
  <si>
    <t>3381</t>
  </si>
  <si>
    <t>Servicio de Vigilancia</t>
  </si>
  <si>
    <t>3403</t>
  </si>
  <si>
    <t>3404</t>
  </si>
  <si>
    <t>3411</t>
  </si>
  <si>
    <t>3405</t>
  </si>
  <si>
    <t>Servicios Financieros y Bancarios</t>
  </si>
  <si>
    <t>3408</t>
  </si>
  <si>
    <t>2302</t>
  </si>
  <si>
    <t>3521</t>
  </si>
  <si>
    <t>3501</t>
  </si>
  <si>
    <t>Inst. Reparac. Y Mnto. De Mobiliario y Eq. De Administración</t>
  </si>
  <si>
    <t>3504</t>
  </si>
  <si>
    <t>3601-002</t>
  </si>
  <si>
    <t>2151</t>
  </si>
  <si>
    <t>3601-003</t>
  </si>
  <si>
    <t>Servicios de Creatividad, Preproducción y Producción de Publicidad Excepto Internet</t>
  </si>
  <si>
    <t>3601-001 3601-005 3601-006</t>
  </si>
  <si>
    <t>3362</t>
  </si>
  <si>
    <t>Impresiones de Papelería Oficial</t>
  </si>
  <si>
    <t>3602</t>
  </si>
  <si>
    <t>3161</t>
  </si>
  <si>
    <t>3604</t>
  </si>
  <si>
    <t>3601-006</t>
  </si>
  <si>
    <t>3701-001</t>
  </si>
  <si>
    <t>3701-002</t>
  </si>
  <si>
    <t>3702-002</t>
  </si>
  <si>
    <t>3702-001</t>
  </si>
  <si>
    <t>3802</t>
  </si>
  <si>
    <t>5111</t>
  </si>
  <si>
    <t>Muebles de Oficina y Estanteria</t>
  </si>
  <si>
    <t>Muebles Excepto de Oficina y Estanteria</t>
  </si>
  <si>
    <t>5121</t>
  </si>
  <si>
    <t>5151</t>
  </si>
  <si>
    <t>Equipo de Cómputo</t>
  </si>
  <si>
    <t>5191</t>
  </si>
  <si>
    <t>5411</t>
  </si>
  <si>
    <t>Vehículos y Camiones</t>
  </si>
  <si>
    <t>5641</t>
  </si>
  <si>
    <t>Sistemas de Aire Acondicionado</t>
  </si>
  <si>
    <t>5911</t>
  </si>
  <si>
    <t>Software</t>
  </si>
  <si>
    <t>Compensación Extraordinaria</t>
  </si>
  <si>
    <t>Cuotas para el Seguro de Vida del Personal</t>
  </si>
  <si>
    <t>Cuotas para el Seguro de Gastos Médicos</t>
  </si>
  <si>
    <t>Utensilios para el Servicio de Alimentación</t>
  </si>
  <si>
    <t>Servicios de Telecomunicaciones y Satelitales</t>
  </si>
  <si>
    <t>Otros Mobiliarios y Equipos de Administración</t>
  </si>
  <si>
    <t>PRESUPUESTO         POR EJERCER</t>
  </si>
  <si>
    <t>Salarios al Personal Eventual</t>
  </si>
  <si>
    <t>2441</t>
  </si>
  <si>
    <t>2451</t>
  </si>
  <si>
    <t>Madera y Productos De Madera</t>
  </si>
  <si>
    <t>Vidrio y Productos De Vidrio</t>
  </si>
  <si>
    <t>2461</t>
  </si>
  <si>
    <t>Material Eléctrico y Electrónico</t>
  </si>
  <si>
    <t>2481</t>
  </si>
  <si>
    <t>Materiales Complementarios</t>
  </si>
  <si>
    <t>2491</t>
  </si>
  <si>
    <t>Otros Materiales y Art. De Construc. Y Reparación</t>
  </si>
  <si>
    <t>2531</t>
  </si>
  <si>
    <t>Medicinas y Productos Farmaceúticos</t>
  </si>
  <si>
    <t>2931</t>
  </si>
  <si>
    <t>2981</t>
  </si>
  <si>
    <t>Refacc. Y Accs. Menores de Mob y Eq. De Admón.</t>
  </si>
  <si>
    <t>Refacc. Y Accs. Menores de Maquinaria y Otros Eq.</t>
  </si>
  <si>
    <t>3351</t>
  </si>
  <si>
    <t>Servicios de Investigación Científica y Desarrollo</t>
  </si>
  <si>
    <t>3291</t>
  </si>
  <si>
    <t>Arrendamientos Especiales</t>
  </si>
  <si>
    <t>3531</t>
  </si>
  <si>
    <t>Inst. Reparac. Y Mnto. De  Eq. De Computo y tecnologías de la Información</t>
  </si>
  <si>
    <t>3581</t>
  </si>
  <si>
    <t>Servicio de Limpieza y Manejo de Desechos</t>
  </si>
  <si>
    <t>3591</t>
  </si>
  <si>
    <t>Servicio de Jardineria y Fumigación</t>
  </si>
  <si>
    <t>3651</t>
  </si>
  <si>
    <t>Servicios de la Industria Filmica, Del Sonido y del Video</t>
  </si>
  <si>
    <t xml:space="preserve">  AJUSTE                    21 ENE 2013</t>
  </si>
  <si>
    <t>PRESUPUESTO AJUSTADO                  21 ENE 2013</t>
  </si>
  <si>
    <t>P L A N</t>
  </si>
  <si>
    <t>Adquisición de Bienes Muebles</t>
  </si>
  <si>
    <t>CALENDARIZACION 2014 EN BASE AL PRESUPUESTO AUTORIZADO POR SEFIN</t>
  </si>
  <si>
    <t>ORDINARIAS</t>
  </si>
  <si>
    <t>ESPECIFICAS</t>
  </si>
  <si>
    <t>27 00 61 632 00438 4142 00</t>
  </si>
  <si>
    <t>27 00 61 633 00438 4142 00</t>
  </si>
  <si>
    <t>RESPONSABILIDAD PATRIMONIAL</t>
  </si>
  <si>
    <t>TOTAL PRESUPUESTO APROBADO</t>
  </si>
  <si>
    <t>1204</t>
  </si>
  <si>
    <t>1345</t>
  </si>
  <si>
    <t>1307</t>
  </si>
  <si>
    <t>1403</t>
  </si>
  <si>
    <t>1442</t>
  </si>
  <si>
    <t>1501</t>
  </si>
  <si>
    <t>1801</t>
  </si>
  <si>
    <t>1713</t>
  </si>
  <si>
    <t>1325</t>
  </si>
  <si>
    <t>2121</t>
  </si>
  <si>
    <t>2105</t>
  </si>
  <si>
    <t>Material y Ütiles de Impresión y Reproducción</t>
  </si>
  <si>
    <t>Material Impreso e Información Digital</t>
  </si>
  <si>
    <t>2103</t>
  </si>
  <si>
    <t>2404</t>
  </si>
  <si>
    <t>2503</t>
  </si>
  <si>
    <t>2561</t>
  </si>
  <si>
    <t>Fibras Sintéticas, Hules, Plásticos y Derivados</t>
  </si>
  <si>
    <t>2701</t>
  </si>
  <si>
    <t>2721</t>
  </si>
  <si>
    <t>2702</t>
  </si>
  <si>
    <t>Prendas de Seguridad y protección Personal</t>
  </si>
  <si>
    <t>3104</t>
  </si>
  <si>
    <t>3105</t>
  </si>
  <si>
    <t>3171</t>
  </si>
  <si>
    <t>Servicios de Acceso de Internet, Redes y Procesamiento de Información</t>
  </si>
  <si>
    <t>3205</t>
  </si>
  <si>
    <t>3206</t>
  </si>
  <si>
    <t>3301</t>
  </si>
  <si>
    <t>Servicios Legales de Contabilidad, Auditoría y Relacionados</t>
  </si>
  <si>
    <t>3303</t>
  </si>
  <si>
    <t>Servicios de Consultoría Administrativa e Informática</t>
  </si>
  <si>
    <t>3363</t>
  </si>
  <si>
    <t>Servicios de Impresión,Publicaciones y Ediciones de Trabajos de Gobierno</t>
  </si>
  <si>
    <t>3502</t>
  </si>
  <si>
    <t>3503</t>
  </si>
  <si>
    <t>3507</t>
  </si>
  <si>
    <t>5101</t>
  </si>
  <si>
    <t>5102</t>
  </si>
  <si>
    <t>5206</t>
  </si>
  <si>
    <t>5231</t>
  </si>
  <si>
    <t>5103</t>
  </si>
  <si>
    <t>Cámaras Fotográficas y de Video</t>
  </si>
  <si>
    <t>5301</t>
  </si>
  <si>
    <t>5651</t>
  </si>
  <si>
    <t>Equipo de Comunicación y Telecomunicación</t>
  </si>
  <si>
    <t>PASIVOS DEL EJERCICIO 2013 A EROGAR EN  2014</t>
  </si>
  <si>
    <t>EFECTIVO DISPONIBLE DEL EJERCICIO 2013</t>
  </si>
  <si>
    <t>ESTADISTICO A  AGOSTO  2014</t>
  </si>
  <si>
    <t>REAL     ACUMULADO           A AGOSTO</t>
  </si>
  <si>
    <t>PRESUPUESTO ACUMULADO           A AGOSTO</t>
  </si>
  <si>
    <t>AGOSTO 2014</t>
  </si>
  <si>
    <t>ACUMULADO A AGOSTO DE 2014</t>
  </si>
  <si>
    <t>REAL ACUMULADO        A AGOSTO</t>
  </si>
  <si>
    <t>PRESUPUESTO    ORIGINAL                     31 AGT 2013</t>
  </si>
  <si>
    <t>AGOSTO DE 2014</t>
  </si>
  <si>
    <t xml:space="preserve"> AGOSTO DE 2014</t>
  </si>
  <si>
    <t>DEL 1º DE ENERO AL 31 DE AGOSTO DE 2014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</si>
</sst>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  <numFmt numFmtId="165" formatCode="_-* #,##0\ &quot;Pts&quot;_-;\-* #,##0\ &quot;Pts&quot;_-;_-* &quot;-&quot;\ &quot;Pts&quot;_-;_-@_-"/>
    <numFmt numFmtId="166" formatCode="_-* #,##0\ _P_t_s_-;\-* #,##0\ _P_t_s_-;_-* &quot;-&quot;\ _P_t_s_-;_-@_-"/>
    <numFmt numFmtId="167" formatCode="_-* #,##0.00\ &quot;Pts&quot;_-;\-* #,##0.00\ &quot;Pts&quot;_-;_-* &quot;-&quot;??\ &quot;Pts&quot;_-;_-@_-"/>
    <numFmt numFmtId="168" formatCode="_-* #,##0.00\ _P_t_s_-;\-* #,##0.00\ _P_t_s_-;_-* &quot;-&quot;??\ _P_t_s_-;_-@_-"/>
    <numFmt numFmtId="169" formatCode="0.0%"/>
    <numFmt numFmtId="170" formatCode="#,##0_ ;\-#,##0\ "/>
    <numFmt numFmtId="171" formatCode="_-* #,##0\ _P_t_s_-;\-* #,##0\ _P_t_s_-;_-* &quot;-&quot;??\ _P_t_s_-;_-@_-"/>
    <numFmt numFmtId="172" formatCode="_(* #,##0_);_(* \(#,##0\);_(* &quot;-&quot;??_);_(@_)"/>
    <numFmt numFmtId="173" formatCode="_-* #,##0_-;\-* #,##0_-;_-* &quot;-&quot;??_-;_-@_-"/>
    <numFmt numFmtId="174" formatCode="_(* #,##0_);_(* \(#,##0\);_(* &quot;-&quot;?_);_(@_)"/>
    <numFmt numFmtId="175" formatCode="_(* #,##0.00_);_(* \(#,##0.00\);_(* &quot;-&quot;??_);_(@_)"/>
    <numFmt numFmtId="176" formatCode="#,##0_);\(#,##0\)"/>
    <numFmt numFmtId="177" formatCode="0.0000000000"/>
    <numFmt numFmtId="178" formatCode="0.0"/>
    <numFmt numFmtId="179" formatCode="_-* \(#,##0\)_-;\-* #,##0_-;_-* &quot;-&quot;??_-;_-@_-"/>
    <numFmt numFmtId="180" formatCode="_-* #,##0.0_-;\-* #,##0.0_-;_-* &quot;-&quot;??_-;_-@_-"/>
    <numFmt numFmtId="181" formatCode="_-* #,##0.0\ _P_t_s_-;\-* #,##0.0\ _P_t_s_-;_-* &quot;-&quot;??\ _P_t_s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[$-80A]dddd\,\ dd&quot; de &quot;mmmm&quot; de &quot;yyyy"/>
    <numFmt numFmtId="187" formatCode="[$-80A]hh:mm:ss\ AM/PM"/>
    <numFmt numFmtId="188" formatCode="0.000%"/>
  </numFmts>
  <fonts count="53">
    <font>
      <sz val="12"/>
      <name val="Garamond"/>
      <family val="0"/>
    </font>
    <font>
      <sz val="10"/>
      <name val="Arial"/>
      <family val="2"/>
    </font>
    <font>
      <u val="single"/>
      <sz val="8.4"/>
      <color indexed="12"/>
      <name val="Garamond"/>
      <family val="1"/>
    </font>
    <font>
      <u val="single"/>
      <sz val="8.4"/>
      <color indexed="36"/>
      <name val="Garamond"/>
      <family val="1"/>
    </font>
    <font>
      <sz val="12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0"/>
      <name val="Trebuchet MS"/>
      <family val="2"/>
    </font>
    <font>
      <b/>
      <u val="single"/>
      <sz val="10"/>
      <name val="Trebuchet MS"/>
      <family val="2"/>
    </font>
    <font>
      <b/>
      <sz val="11"/>
      <name val="Trebuchet MS"/>
      <family val="2"/>
    </font>
    <font>
      <b/>
      <sz val="13"/>
      <name val="Trebuchet MS"/>
      <family val="2"/>
    </font>
    <font>
      <sz val="14"/>
      <name val="Trebuchet MS"/>
      <family val="2"/>
    </font>
    <font>
      <sz val="11"/>
      <name val="Trebuchet MS"/>
      <family val="2"/>
    </font>
    <font>
      <b/>
      <sz val="15"/>
      <name val="Trebuchet MS"/>
      <family val="2"/>
    </font>
    <font>
      <b/>
      <sz val="18"/>
      <name val="Trebuchet MS"/>
      <family val="2"/>
    </font>
    <font>
      <sz val="9"/>
      <name val="Trebuchet MS"/>
      <family val="2"/>
    </font>
    <font>
      <b/>
      <sz val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43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37" fontId="4" fillId="0" borderId="0" xfId="0" applyNumberFormat="1" applyFont="1" applyBorder="1" applyAlignment="1">
      <alignment/>
    </xf>
    <xf numFmtId="0" fontId="4" fillId="0" borderId="11" xfId="0" applyFont="1" applyBorder="1" applyAlignment="1">
      <alignment/>
    </xf>
    <xf numFmtId="176" fontId="4" fillId="0" borderId="11" xfId="0" applyNumberFormat="1" applyFont="1" applyBorder="1" applyAlignment="1">
      <alignment/>
    </xf>
    <xf numFmtId="37" fontId="4" fillId="0" borderId="11" xfId="0" applyNumberFormat="1" applyFont="1" applyBorder="1" applyAlignment="1">
      <alignment/>
    </xf>
    <xf numFmtId="0" fontId="6" fillId="0" borderId="10" xfId="0" applyFont="1" applyBorder="1" applyAlignment="1">
      <alignment/>
    </xf>
    <xf numFmtId="37" fontId="6" fillId="0" borderId="0" xfId="0" applyNumberFormat="1" applyFont="1" applyBorder="1" applyAlignment="1">
      <alignment/>
    </xf>
    <xf numFmtId="37" fontId="6" fillId="0" borderId="11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37" fontId="6" fillId="0" borderId="0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37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37" fontId="6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4" fontId="7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/>
    </xf>
    <xf numFmtId="0" fontId="7" fillId="0" borderId="0" xfId="0" applyFont="1" applyAlignment="1">
      <alignment/>
    </xf>
    <xf numFmtId="4" fontId="4" fillId="0" borderId="12" xfId="0" applyNumberFormat="1" applyFont="1" applyBorder="1" applyAlignment="1">
      <alignment/>
    </xf>
    <xf numFmtId="37" fontId="4" fillId="0" borderId="12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164" fontId="4" fillId="0" borderId="12" xfId="0" applyNumberFormat="1" applyFont="1" applyBorder="1" applyAlignment="1">
      <alignment/>
    </xf>
    <xf numFmtId="0" fontId="9" fillId="0" borderId="0" xfId="58" applyFont="1">
      <alignment/>
      <protection/>
    </xf>
    <xf numFmtId="43" fontId="9" fillId="0" borderId="0" xfId="53" applyFont="1" applyAlignment="1">
      <alignment/>
    </xf>
    <xf numFmtId="0" fontId="7" fillId="0" borderId="13" xfId="0" applyFont="1" applyFill="1" applyBorder="1" applyAlignment="1">
      <alignment/>
    </xf>
    <xf numFmtId="37" fontId="7" fillId="0" borderId="13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7" fontId="7" fillId="0" borderId="0" xfId="0" applyNumberFormat="1" applyFont="1" applyFill="1" applyBorder="1" applyAlignment="1">
      <alignment/>
    </xf>
    <xf numFmtId="0" fontId="9" fillId="0" borderId="0" xfId="58" applyFont="1" applyFill="1">
      <alignment/>
      <protection/>
    </xf>
    <xf numFmtId="43" fontId="9" fillId="0" borderId="0" xfId="53" applyFont="1" applyFill="1" applyAlignment="1">
      <alignment/>
    </xf>
    <xf numFmtId="0" fontId="11" fillId="0" borderId="0" xfId="58" applyFont="1">
      <alignment/>
      <protection/>
    </xf>
    <xf numFmtId="173" fontId="7" fillId="0" borderId="0" xfId="53" applyNumberFormat="1" applyFont="1" applyAlignment="1">
      <alignment/>
    </xf>
    <xf numFmtId="173" fontId="9" fillId="0" borderId="0" xfId="53" applyNumberFormat="1" applyFont="1" applyAlignment="1">
      <alignment/>
    </xf>
    <xf numFmtId="37" fontId="7" fillId="0" borderId="0" xfId="58" applyNumberFormat="1" applyFont="1">
      <alignment/>
      <protection/>
    </xf>
    <xf numFmtId="37" fontId="9" fillId="0" borderId="0" xfId="58" applyNumberFormat="1" applyFont="1">
      <alignment/>
      <protection/>
    </xf>
    <xf numFmtId="37" fontId="9" fillId="0" borderId="12" xfId="58" applyNumberFormat="1" applyFont="1" applyBorder="1">
      <alignment/>
      <protection/>
    </xf>
    <xf numFmtId="0" fontId="7" fillId="0" borderId="0" xfId="58" applyFont="1">
      <alignment/>
      <protection/>
    </xf>
    <xf numFmtId="173" fontId="9" fillId="0" borderId="12" xfId="53" applyNumberFormat="1" applyFont="1" applyBorder="1" applyAlignment="1">
      <alignment/>
    </xf>
    <xf numFmtId="172" fontId="9" fillId="0" borderId="0" xfId="53" applyNumberFormat="1" applyFont="1" applyAlignment="1">
      <alignment/>
    </xf>
    <xf numFmtId="173" fontId="9" fillId="0" borderId="14" xfId="53" applyNumberFormat="1" applyFont="1" applyBorder="1" applyAlignment="1">
      <alignment/>
    </xf>
    <xf numFmtId="43" fontId="8" fillId="0" borderId="0" xfId="58" applyNumberFormat="1" applyFont="1">
      <alignment/>
      <protection/>
    </xf>
    <xf numFmtId="43" fontId="9" fillId="0" borderId="0" xfId="58" applyNumberFormat="1" applyFont="1">
      <alignment/>
      <protection/>
    </xf>
    <xf numFmtId="0" fontId="9" fillId="0" borderId="0" xfId="58" applyFont="1" applyAlignment="1">
      <alignment/>
      <protection/>
    </xf>
    <xf numFmtId="43" fontId="9" fillId="0" borderId="0" xfId="53" applyFont="1" applyAlignment="1">
      <alignment/>
    </xf>
    <xf numFmtId="0" fontId="7" fillId="0" borderId="13" xfId="0" applyFont="1" applyFill="1" applyBorder="1" applyAlignment="1">
      <alignment/>
    </xf>
    <xf numFmtId="37" fontId="7" fillId="0" borderId="13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7" fontId="7" fillId="0" borderId="0" xfId="0" applyNumberFormat="1" applyFont="1" applyFill="1" applyBorder="1" applyAlignment="1">
      <alignment/>
    </xf>
    <xf numFmtId="173" fontId="9" fillId="0" borderId="0" xfId="53" applyNumberFormat="1" applyFont="1" applyAlignment="1">
      <alignment/>
    </xf>
    <xf numFmtId="0" fontId="9" fillId="0" borderId="0" xfId="58" applyFont="1" applyFill="1" applyAlignment="1">
      <alignment/>
      <protection/>
    </xf>
    <xf numFmtId="43" fontId="9" fillId="0" borderId="0" xfId="53" applyFont="1" applyFill="1" applyAlignment="1">
      <alignment/>
    </xf>
    <xf numFmtId="0" fontId="11" fillId="0" borderId="0" xfId="58" applyFont="1" applyAlignment="1">
      <alignment/>
      <protection/>
    </xf>
    <xf numFmtId="173" fontId="7" fillId="0" borderId="0" xfId="53" applyNumberFormat="1" applyFont="1" applyAlignment="1">
      <alignment/>
    </xf>
    <xf numFmtId="37" fontId="7" fillId="0" borderId="0" xfId="58" applyNumberFormat="1" applyFont="1" applyAlignment="1">
      <alignment/>
      <protection/>
    </xf>
    <xf numFmtId="37" fontId="9" fillId="0" borderId="0" xfId="58" applyNumberFormat="1" applyFont="1" applyAlignment="1">
      <alignment/>
      <protection/>
    </xf>
    <xf numFmtId="0" fontId="7" fillId="0" borderId="0" xfId="58" applyFont="1" applyAlignment="1">
      <alignment/>
      <protection/>
    </xf>
    <xf numFmtId="173" fontId="9" fillId="0" borderId="14" xfId="53" applyNumberFormat="1" applyFont="1" applyBorder="1" applyAlignment="1">
      <alignment/>
    </xf>
    <xf numFmtId="1" fontId="9" fillId="0" borderId="0" xfId="58" applyNumberFormat="1" applyFont="1" applyAlignment="1">
      <alignment/>
      <protection/>
    </xf>
    <xf numFmtId="1" fontId="9" fillId="0" borderId="14" xfId="58" applyNumberFormat="1" applyFont="1" applyBorder="1" applyAlignment="1">
      <alignment/>
      <protection/>
    </xf>
    <xf numFmtId="43" fontId="9" fillId="0" borderId="0" xfId="53" applyFont="1" applyBorder="1" applyAlignment="1">
      <alignment/>
    </xf>
    <xf numFmtId="1" fontId="9" fillId="0" borderId="0" xfId="58" applyNumberFormat="1" applyFont="1" applyBorder="1" applyAlignment="1">
      <alignment/>
      <protection/>
    </xf>
    <xf numFmtId="173" fontId="9" fillId="0" borderId="0" xfId="53" applyNumberFormat="1" applyFont="1" applyFill="1" applyAlignment="1">
      <alignment/>
    </xf>
    <xf numFmtId="176" fontId="9" fillId="0" borderId="0" xfId="53" applyNumberFormat="1" applyFont="1" applyFill="1" applyAlignment="1">
      <alignment/>
    </xf>
    <xf numFmtId="173" fontId="9" fillId="0" borderId="0" xfId="58" applyNumberFormat="1" applyFont="1">
      <alignment/>
      <protection/>
    </xf>
    <xf numFmtId="173" fontId="9" fillId="0" borderId="0" xfId="53" applyNumberFormat="1" applyFont="1" applyFill="1" applyAlignment="1">
      <alignment/>
    </xf>
    <xf numFmtId="172" fontId="9" fillId="0" borderId="0" xfId="53" applyNumberFormat="1" applyFont="1" applyFill="1" applyAlignment="1">
      <alignment/>
    </xf>
    <xf numFmtId="49" fontId="5" fillId="0" borderId="10" xfId="0" applyNumberFormat="1" applyFont="1" applyFill="1" applyBorder="1" applyAlignment="1">
      <alignment horizontal="center"/>
    </xf>
    <xf numFmtId="176" fontId="4" fillId="0" borderId="0" xfId="0" applyNumberFormat="1" applyFont="1" applyBorder="1" applyAlignment="1">
      <alignment/>
    </xf>
    <xf numFmtId="172" fontId="9" fillId="0" borderId="0" xfId="53" applyNumberFormat="1" applyFont="1" applyAlignment="1">
      <alignment/>
    </xf>
    <xf numFmtId="176" fontId="7" fillId="0" borderId="0" xfId="53" applyNumberFormat="1" applyFont="1" applyFill="1" applyAlignment="1">
      <alignment/>
    </xf>
    <xf numFmtId="173" fontId="7" fillId="0" borderId="0" xfId="53" applyNumberFormat="1" applyFont="1" applyFill="1" applyAlignment="1">
      <alignment/>
    </xf>
    <xf numFmtId="171" fontId="9" fillId="0" borderId="0" xfId="48" applyNumberFormat="1" applyFont="1" applyAlignment="1">
      <alignment horizontal="center"/>
    </xf>
    <xf numFmtId="0" fontId="9" fillId="0" borderId="0" xfId="58" applyFont="1" applyAlignment="1">
      <alignment horizontal="center"/>
      <protection/>
    </xf>
    <xf numFmtId="171" fontId="9" fillId="0" borderId="0" xfId="58" applyNumberFormat="1" applyFont="1">
      <alignment/>
      <protection/>
    </xf>
    <xf numFmtId="0" fontId="7" fillId="0" borderId="0" xfId="58" applyFont="1" applyAlignment="1">
      <alignment horizontal="center"/>
      <protection/>
    </xf>
    <xf numFmtId="173" fontId="9" fillId="0" borderId="0" xfId="48" applyNumberFormat="1" applyFont="1" applyAlignment="1">
      <alignment horizontal="center"/>
    </xf>
    <xf numFmtId="173" fontId="14" fillId="0" borderId="0" xfId="53" applyNumberFormat="1" applyFont="1" applyAlignment="1">
      <alignment horizontal="center"/>
    </xf>
    <xf numFmtId="0" fontId="9" fillId="0" borderId="0" xfId="57" applyFont="1">
      <alignment/>
      <protection/>
    </xf>
    <xf numFmtId="4" fontId="5" fillId="0" borderId="0" xfId="0" applyNumberFormat="1" applyFont="1" applyFill="1" applyBorder="1" applyAlignment="1">
      <alignment horizontal="center"/>
    </xf>
    <xf numFmtId="164" fontId="4" fillId="0" borderId="11" xfId="0" applyNumberFormat="1" applyFont="1" applyBorder="1" applyAlignment="1">
      <alignment/>
    </xf>
    <xf numFmtId="37" fontId="4" fillId="0" borderId="11" xfId="0" applyNumberFormat="1" applyFont="1" applyFill="1" applyBorder="1" applyAlignment="1">
      <alignment/>
    </xf>
    <xf numFmtId="37" fontId="6" fillId="0" borderId="11" xfId="0" applyNumberFormat="1" applyFont="1" applyFill="1" applyBorder="1" applyAlignment="1">
      <alignment/>
    </xf>
    <xf numFmtId="0" fontId="4" fillId="0" borderId="0" xfId="58" applyFont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3" fillId="0" borderId="17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/>
    </xf>
    <xf numFmtId="0" fontId="15" fillId="33" borderId="18" xfId="0" applyFont="1" applyFill="1" applyBorder="1" applyAlignment="1">
      <alignment horizontal="center"/>
    </xf>
    <xf numFmtId="0" fontId="9" fillId="0" borderId="13" xfId="0" applyFont="1" applyBorder="1" applyAlignment="1">
      <alignment/>
    </xf>
    <xf numFmtId="173" fontId="9" fillId="0" borderId="0" xfId="0" applyNumberFormat="1" applyFont="1" applyAlignment="1">
      <alignment/>
    </xf>
    <xf numFmtId="37" fontId="9" fillId="0" borderId="12" xfId="58" applyNumberFormat="1" applyFont="1" applyBorder="1" applyAlignment="1">
      <alignment/>
      <protection/>
    </xf>
    <xf numFmtId="0" fontId="6" fillId="34" borderId="18" xfId="0" applyFont="1" applyFill="1" applyBorder="1" applyAlignment="1">
      <alignment horizontal="center" vertical="center" wrapText="1"/>
    </xf>
    <xf numFmtId="0" fontId="9" fillId="0" borderId="0" xfId="57" applyFont="1" applyAlignment="1">
      <alignment vertical="center"/>
      <protection/>
    </xf>
    <xf numFmtId="0" fontId="8" fillId="34" borderId="18" xfId="0" applyFont="1" applyFill="1" applyBorder="1" applyAlignment="1">
      <alignment horizontal="center" vertical="center"/>
    </xf>
    <xf numFmtId="0" fontId="17" fillId="34" borderId="18" xfId="0" applyFont="1" applyFill="1" applyBorder="1" applyAlignment="1">
      <alignment vertical="center"/>
    </xf>
    <xf numFmtId="0" fontId="18" fillId="34" borderId="18" xfId="0" applyFont="1" applyFill="1" applyBorder="1" applyAlignment="1">
      <alignment horizontal="center" vertical="center"/>
    </xf>
    <xf numFmtId="0" fontId="9" fillId="0" borderId="0" xfId="57" applyFont="1" applyFill="1">
      <alignment/>
      <protection/>
    </xf>
    <xf numFmtId="0" fontId="7" fillId="1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right"/>
    </xf>
    <xf numFmtId="0" fontId="5" fillId="0" borderId="18" xfId="0" applyFont="1" applyFill="1" applyBorder="1" applyAlignment="1">
      <alignment/>
    </xf>
    <xf numFmtId="0" fontId="5" fillId="0" borderId="18" xfId="0" applyFont="1" applyBorder="1" applyAlignment="1">
      <alignment vertical="center"/>
    </xf>
    <xf numFmtId="0" fontId="7" fillId="4" borderId="19" xfId="0" applyFont="1" applyFill="1" applyBorder="1" applyAlignment="1">
      <alignment/>
    </xf>
    <xf numFmtId="37" fontId="7" fillId="4" borderId="19" xfId="0" applyNumberFormat="1" applyFont="1" applyFill="1" applyBorder="1" applyAlignment="1">
      <alignment/>
    </xf>
    <xf numFmtId="173" fontId="8" fillId="4" borderId="19" xfId="58" applyNumberFormat="1" applyFont="1" applyFill="1" applyBorder="1">
      <alignment/>
      <protection/>
    </xf>
    <xf numFmtId="0" fontId="10" fillId="7" borderId="0" xfId="58" applyFont="1" applyFill="1">
      <alignment/>
      <protection/>
    </xf>
    <xf numFmtId="0" fontId="9" fillId="7" borderId="0" xfId="58" applyFont="1" applyFill="1">
      <alignment/>
      <protection/>
    </xf>
    <xf numFmtId="0" fontId="7" fillId="7" borderId="19" xfId="0" applyFont="1" applyFill="1" applyBorder="1" applyAlignment="1">
      <alignment/>
    </xf>
    <xf numFmtId="37" fontId="7" fillId="7" borderId="19" xfId="0" applyNumberFormat="1" applyFont="1" applyFill="1" applyBorder="1" applyAlignment="1">
      <alignment/>
    </xf>
    <xf numFmtId="164" fontId="7" fillId="7" borderId="19" xfId="0" applyNumberFormat="1" applyFont="1" applyFill="1" applyBorder="1" applyAlignment="1">
      <alignment/>
    </xf>
    <xf numFmtId="0" fontId="7" fillId="7" borderId="20" xfId="58" applyFont="1" applyFill="1" applyBorder="1">
      <alignment/>
      <protection/>
    </xf>
    <xf numFmtId="0" fontId="9" fillId="7" borderId="20" xfId="58" applyFont="1" applyFill="1" applyBorder="1">
      <alignment/>
      <protection/>
    </xf>
    <xf numFmtId="43" fontId="9" fillId="7" borderId="20" xfId="53" applyFont="1" applyFill="1" applyBorder="1" applyAlignment="1">
      <alignment/>
    </xf>
    <xf numFmtId="164" fontId="7" fillId="7" borderId="20" xfId="53" applyNumberFormat="1" applyFont="1" applyFill="1" applyBorder="1" applyAlignment="1">
      <alignment/>
    </xf>
    <xf numFmtId="0" fontId="7" fillId="4" borderId="19" xfId="0" applyFont="1" applyFill="1" applyBorder="1" applyAlignment="1">
      <alignment/>
    </xf>
    <xf numFmtId="37" fontId="7" fillId="4" borderId="19" xfId="0" applyNumberFormat="1" applyFont="1" applyFill="1" applyBorder="1" applyAlignment="1">
      <alignment/>
    </xf>
    <xf numFmtId="176" fontId="7" fillId="4" borderId="19" xfId="0" applyNumberFormat="1" applyFont="1" applyFill="1" applyBorder="1" applyAlignment="1">
      <alignment/>
    </xf>
    <xf numFmtId="0" fontId="10" fillId="7" borderId="0" xfId="58" applyFont="1" applyFill="1" applyAlignment="1">
      <alignment/>
      <protection/>
    </xf>
    <xf numFmtId="0" fontId="9" fillId="7" borderId="0" xfId="58" applyFont="1" applyFill="1" applyAlignment="1">
      <alignment/>
      <protection/>
    </xf>
    <xf numFmtId="0" fontId="7" fillId="7" borderId="0" xfId="58" applyFont="1" applyFill="1" applyAlignment="1">
      <alignment/>
      <protection/>
    </xf>
    <xf numFmtId="43" fontId="9" fillId="7" borderId="0" xfId="53" applyFont="1" applyFill="1" applyAlignment="1">
      <alignment/>
    </xf>
    <xf numFmtId="164" fontId="7" fillId="7" borderId="20" xfId="53" applyNumberFormat="1" applyFont="1" applyFill="1" applyBorder="1" applyAlignment="1">
      <alignment/>
    </xf>
    <xf numFmtId="0" fontId="7" fillId="7" borderId="19" xfId="0" applyFont="1" applyFill="1" applyBorder="1" applyAlignment="1">
      <alignment/>
    </xf>
    <xf numFmtId="37" fontId="7" fillId="7" borderId="19" xfId="0" applyNumberFormat="1" applyFont="1" applyFill="1" applyBorder="1" applyAlignment="1">
      <alignment/>
    </xf>
    <xf numFmtId="176" fontId="7" fillId="7" borderId="19" xfId="0" applyNumberFormat="1" applyFont="1" applyFill="1" applyBorder="1" applyAlignment="1">
      <alignment/>
    </xf>
    <xf numFmtId="0" fontId="7" fillId="7" borderId="19" xfId="58" applyFont="1" applyFill="1" applyBorder="1" applyAlignment="1">
      <alignment/>
      <protection/>
    </xf>
    <xf numFmtId="0" fontId="9" fillId="7" borderId="19" xfId="58" applyFont="1" applyFill="1" applyBorder="1" applyAlignment="1">
      <alignment/>
      <protection/>
    </xf>
    <xf numFmtId="43" fontId="9" fillId="7" borderId="19" xfId="53" applyFont="1" applyFill="1" applyBorder="1" applyAlignment="1">
      <alignment/>
    </xf>
    <xf numFmtId="164" fontId="7" fillId="7" borderId="19" xfId="53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37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37" fontId="4" fillId="0" borderId="0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Fill="1" applyBorder="1" applyAlignment="1" applyProtection="1">
      <alignment vertical="center"/>
      <protection locked="0"/>
    </xf>
    <xf numFmtId="4" fontId="4" fillId="0" borderId="0" xfId="0" applyNumberFormat="1" applyFont="1" applyFill="1" applyBorder="1" applyAlignment="1">
      <alignment vertical="center" wrapText="1"/>
    </xf>
    <xf numFmtId="49" fontId="4" fillId="4" borderId="10" xfId="0" applyNumberFormat="1" applyFont="1" applyFill="1" applyBorder="1" applyAlignment="1">
      <alignment horizontal="center"/>
    </xf>
    <xf numFmtId="4" fontId="8" fillId="10" borderId="21" xfId="0" applyNumberFormat="1" applyFont="1" applyFill="1" applyBorder="1" applyAlignment="1">
      <alignment horizontal="center" vertical="center" wrapText="1"/>
    </xf>
    <xf numFmtId="4" fontId="7" fillId="10" borderId="22" xfId="0" applyNumberFormat="1" applyFont="1" applyFill="1" applyBorder="1" applyAlignment="1">
      <alignment horizontal="center" vertical="center" wrapText="1"/>
    </xf>
    <xf numFmtId="4" fontId="8" fillId="10" borderId="22" xfId="0" applyNumberFormat="1" applyFont="1" applyFill="1" applyBorder="1" applyAlignment="1">
      <alignment horizontal="center" vertical="center" wrapText="1"/>
    </xf>
    <xf numFmtId="37" fontId="4" fillId="0" borderId="23" xfId="0" applyNumberFormat="1" applyFont="1" applyFill="1" applyBorder="1" applyAlignment="1">
      <alignment/>
    </xf>
    <xf numFmtId="169" fontId="4" fillId="0" borderId="23" xfId="0" applyNumberFormat="1" applyFont="1" applyFill="1" applyBorder="1" applyAlignment="1">
      <alignment/>
    </xf>
    <xf numFmtId="49" fontId="4" fillId="0" borderId="24" xfId="0" applyNumberFormat="1" applyFont="1" applyFill="1" applyBorder="1" applyAlignment="1">
      <alignment horizontal="center"/>
    </xf>
    <xf numFmtId="4" fontId="4" fillId="0" borderId="23" xfId="0" applyNumberFormat="1" applyFont="1" applyFill="1" applyBorder="1" applyAlignment="1">
      <alignment/>
    </xf>
    <xf numFmtId="37" fontId="4" fillId="0" borderId="23" xfId="0" applyNumberFormat="1" applyFont="1" applyFill="1" applyBorder="1" applyAlignment="1" applyProtection="1">
      <alignment/>
      <protection locked="0"/>
    </xf>
    <xf numFmtId="164" fontId="4" fillId="0" borderId="23" xfId="0" applyNumberFormat="1" applyFont="1" applyFill="1" applyBorder="1" applyAlignment="1" applyProtection="1">
      <alignment/>
      <protection locked="0"/>
    </xf>
    <xf numFmtId="49" fontId="4" fillId="4" borderId="10" xfId="0" applyNumberFormat="1" applyFont="1" applyFill="1" applyBorder="1" applyAlignment="1">
      <alignment horizontal="center" vertical="center"/>
    </xf>
    <xf numFmtId="4" fontId="4" fillId="4" borderId="0" xfId="0" applyNumberFormat="1" applyFont="1" applyFill="1" applyBorder="1" applyAlignment="1">
      <alignment vertical="center" wrapText="1"/>
    </xf>
    <xf numFmtId="37" fontId="4" fillId="4" borderId="0" xfId="0" applyNumberFormat="1" applyFont="1" applyFill="1" applyBorder="1" applyAlignment="1">
      <alignment vertical="center"/>
    </xf>
    <xf numFmtId="164" fontId="4" fillId="4" borderId="0" xfId="0" applyNumberFormat="1" applyFont="1" applyFill="1" applyBorder="1" applyAlignment="1">
      <alignment vertical="center"/>
    </xf>
    <xf numFmtId="37" fontId="4" fillId="4" borderId="0" xfId="0" applyNumberFormat="1" applyFont="1" applyFill="1" applyBorder="1" applyAlignment="1" applyProtection="1">
      <alignment vertical="center"/>
      <protection locked="0"/>
    </xf>
    <xf numFmtId="49" fontId="5" fillId="10" borderId="25" xfId="0" applyNumberFormat="1" applyFont="1" applyFill="1" applyBorder="1" applyAlignment="1">
      <alignment horizontal="center"/>
    </xf>
    <xf numFmtId="49" fontId="5" fillId="10" borderId="25" xfId="0" applyNumberFormat="1" applyFont="1" applyFill="1" applyBorder="1" applyAlignment="1">
      <alignment horizontal="center" vertical="center"/>
    </xf>
    <xf numFmtId="4" fontId="5" fillId="10" borderId="19" xfId="0" applyNumberFormat="1" applyFont="1" applyFill="1" applyBorder="1" applyAlignment="1">
      <alignment vertical="center"/>
    </xf>
    <xf numFmtId="37" fontId="12" fillId="10" borderId="19" xfId="0" applyNumberFormat="1" applyFont="1" applyFill="1" applyBorder="1" applyAlignment="1" applyProtection="1">
      <alignment vertical="center"/>
      <protection locked="0"/>
    </xf>
    <xf numFmtId="4" fontId="5" fillId="10" borderId="19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49" fontId="4" fillId="4" borderId="0" xfId="0" applyNumberFormat="1" applyFont="1" applyFill="1" applyBorder="1" applyAlignment="1">
      <alignment horizontal="center"/>
    </xf>
    <xf numFmtId="49" fontId="5" fillId="10" borderId="19" xfId="0" applyNumberFormat="1" applyFont="1" applyFill="1" applyBorder="1" applyAlignment="1">
      <alignment horizontal="center" vertical="center"/>
    </xf>
    <xf numFmtId="49" fontId="4" fillId="4" borderId="0" xfId="0" applyNumberFormat="1" applyFont="1" applyFill="1" applyBorder="1" applyAlignment="1">
      <alignment horizontal="center" vertical="center"/>
    </xf>
    <xf numFmtId="49" fontId="5" fillId="10" borderId="19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4" fontId="7" fillId="10" borderId="21" xfId="0" applyNumberFormat="1" applyFont="1" applyFill="1" applyBorder="1" applyAlignment="1">
      <alignment horizontal="center" vertical="center" wrapText="1"/>
    </xf>
    <xf numFmtId="3" fontId="7" fillId="10" borderId="22" xfId="0" applyNumberFormat="1" applyFont="1" applyFill="1" applyBorder="1" applyAlignment="1" applyProtection="1">
      <alignment horizontal="center" vertical="center" wrapText="1"/>
      <protection locked="0"/>
    </xf>
    <xf numFmtId="41" fontId="4" fillId="0" borderId="0" xfId="0" applyNumberFormat="1" applyFont="1" applyFill="1" applyBorder="1" applyAlignment="1">
      <alignment vertical="center"/>
    </xf>
    <xf numFmtId="41" fontId="4" fillId="4" borderId="0" xfId="0" applyNumberFormat="1" applyFont="1" applyFill="1" applyBorder="1" applyAlignment="1">
      <alignment vertical="center"/>
    </xf>
    <xf numFmtId="41" fontId="4" fillId="4" borderId="0" xfId="0" applyNumberFormat="1" applyFont="1" applyFill="1" applyBorder="1" applyAlignment="1" applyProtection="1">
      <alignment vertical="center"/>
      <protection locked="0"/>
    </xf>
    <xf numFmtId="41" fontId="4" fillId="0" borderId="0" xfId="0" applyNumberFormat="1" applyFont="1" applyFill="1" applyBorder="1" applyAlignment="1" applyProtection="1">
      <alignment vertical="center"/>
      <protection locked="0"/>
    </xf>
    <xf numFmtId="41" fontId="4" fillId="0" borderId="0" xfId="0" applyNumberFormat="1" applyFont="1" applyFill="1" applyBorder="1" applyAlignment="1" applyProtection="1">
      <alignment vertical="center"/>
      <protection/>
    </xf>
    <xf numFmtId="164" fontId="4" fillId="4" borderId="0" xfId="0" applyNumberFormat="1" applyFont="1" applyFill="1" applyBorder="1" applyAlignment="1" applyProtection="1">
      <alignment vertical="center"/>
      <protection locked="0"/>
    </xf>
    <xf numFmtId="164" fontId="4" fillId="0" borderId="0" xfId="0" applyNumberFormat="1" applyFont="1" applyFill="1" applyBorder="1" applyAlignment="1" applyProtection="1">
      <alignment vertical="center"/>
      <protection locked="0"/>
    </xf>
    <xf numFmtId="164" fontId="4" fillId="0" borderId="0" xfId="0" applyNumberFormat="1" applyFont="1" applyFill="1" applyBorder="1" applyAlignment="1" applyProtection="1">
      <alignment vertical="center"/>
      <protection/>
    </xf>
    <xf numFmtId="172" fontId="4" fillId="0" borderId="0" xfId="0" applyNumberFormat="1" applyFont="1" applyFill="1" applyBorder="1" applyAlignment="1" applyProtection="1">
      <alignment vertical="center"/>
      <protection/>
    </xf>
    <xf numFmtId="172" fontId="4" fillId="0" borderId="0" xfId="0" applyNumberFormat="1" applyFont="1" applyFill="1" applyBorder="1" applyAlignment="1" applyProtection="1">
      <alignment vertical="center"/>
      <protection locked="0"/>
    </xf>
    <xf numFmtId="41" fontId="4" fillId="0" borderId="0" xfId="0" applyNumberFormat="1" applyFont="1" applyBorder="1" applyAlignment="1">
      <alignment/>
    </xf>
    <xf numFmtId="43" fontId="4" fillId="0" borderId="0" xfId="0" applyNumberFormat="1" applyFont="1" applyFill="1" applyBorder="1" applyAlignment="1">
      <alignment/>
    </xf>
    <xf numFmtId="43" fontId="4" fillId="0" borderId="0" xfId="0" applyNumberFormat="1" applyFont="1" applyBorder="1" applyAlignment="1">
      <alignment/>
    </xf>
    <xf numFmtId="43" fontId="4" fillId="0" borderId="11" xfId="0" applyNumberFormat="1" applyFont="1" applyBorder="1" applyAlignment="1">
      <alignment/>
    </xf>
    <xf numFmtId="0" fontId="4" fillId="4" borderId="24" xfId="0" applyFont="1" applyFill="1" applyBorder="1" applyAlignment="1">
      <alignment/>
    </xf>
    <xf numFmtId="0" fontId="4" fillId="4" borderId="23" xfId="0" applyFont="1" applyFill="1" applyBorder="1" applyAlignment="1">
      <alignment/>
    </xf>
    <xf numFmtId="0" fontId="4" fillId="4" borderId="26" xfId="0" applyFont="1" applyFill="1" applyBorder="1" applyAlignment="1">
      <alignment/>
    </xf>
    <xf numFmtId="0" fontId="6" fillId="4" borderId="27" xfId="0" applyFont="1" applyFill="1" applyBorder="1" applyAlignment="1">
      <alignment horizontal="left"/>
    </xf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8" xfId="0" applyFont="1" applyFill="1" applyBorder="1" applyAlignment="1">
      <alignment horizontal="center"/>
    </xf>
    <xf numFmtId="3" fontId="4" fillId="4" borderId="0" xfId="0" applyNumberFormat="1" applyFont="1" applyFill="1" applyAlignment="1">
      <alignment horizontal="center"/>
    </xf>
    <xf numFmtId="0" fontId="6" fillId="4" borderId="25" xfId="0" applyFont="1" applyFill="1" applyBorder="1" applyAlignment="1">
      <alignment/>
    </xf>
    <xf numFmtId="37" fontId="6" fillId="4" borderId="19" xfId="0" applyNumberFormat="1" applyFont="1" applyFill="1" applyBorder="1" applyAlignment="1">
      <alignment/>
    </xf>
    <xf numFmtId="172" fontId="6" fillId="4" borderId="29" xfId="0" applyNumberFormat="1" applyFont="1" applyFill="1" applyBorder="1" applyAlignment="1">
      <alignment/>
    </xf>
    <xf numFmtId="0" fontId="6" fillId="4" borderId="30" xfId="0" applyFont="1" applyFill="1" applyBorder="1" applyAlignment="1">
      <alignment/>
    </xf>
    <xf numFmtId="37" fontId="6" fillId="4" borderId="31" xfId="0" applyNumberFormat="1" applyFont="1" applyFill="1" applyBorder="1" applyAlignment="1">
      <alignment/>
    </xf>
    <xf numFmtId="176" fontId="6" fillId="4" borderId="32" xfId="0" applyNumberFormat="1" applyFont="1" applyFill="1" applyBorder="1" applyAlignment="1">
      <alignment/>
    </xf>
    <xf numFmtId="0" fontId="7" fillId="4" borderId="30" xfId="0" applyFont="1" applyFill="1" applyBorder="1" applyAlignment="1">
      <alignment/>
    </xf>
    <xf numFmtId="176" fontId="6" fillId="4" borderId="29" xfId="0" applyNumberFormat="1" applyFont="1" applyFill="1" applyBorder="1" applyAlignment="1">
      <alignment/>
    </xf>
    <xf numFmtId="0" fontId="6" fillId="10" borderId="25" xfId="0" applyFont="1" applyFill="1" applyBorder="1" applyAlignment="1">
      <alignment/>
    </xf>
    <xf numFmtId="176" fontId="6" fillId="10" borderId="19" xfId="0" applyNumberFormat="1" applyFont="1" applyFill="1" applyBorder="1" applyAlignment="1">
      <alignment/>
    </xf>
    <xf numFmtId="176" fontId="6" fillId="10" borderId="29" xfId="0" applyNumberFormat="1" applyFont="1" applyFill="1" applyBorder="1" applyAlignment="1">
      <alignment/>
    </xf>
    <xf numFmtId="4" fontId="7" fillId="10" borderId="25" xfId="0" applyNumberFormat="1" applyFont="1" applyFill="1" applyBorder="1" applyAlignment="1">
      <alignment horizontal="center" vertical="center"/>
    </xf>
    <xf numFmtId="37" fontId="7" fillId="10" borderId="19" xfId="0" applyNumberFormat="1" applyFont="1" applyFill="1" applyBorder="1" applyAlignment="1">
      <alignment horizontal="center" vertical="center"/>
    </xf>
    <xf numFmtId="37" fontId="7" fillId="10" borderId="19" xfId="0" applyNumberFormat="1" applyFont="1" applyFill="1" applyBorder="1" applyAlignment="1">
      <alignment horizontal="center" vertical="justify"/>
    </xf>
    <xf numFmtId="37" fontId="7" fillId="10" borderId="29" xfId="0" applyNumberFormat="1" applyFont="1" applyFill="1" applyBorder="1" applyAlignment="1">
      <alignment horizontal="centerContinuous" vertical="distributed"/>
    </xf>
    <xf numFmtId="4" fontId="6" fillId="4" borderId="25" xfId="0" applyNumberFormat="1" applyFont="1" applyFill="1" applyBorder="1" applyAlignment="1">
      <alignment/>
    </xf>
    <xf numFmtId="172" fontId="6" fillId="4" borderId="19" xfId="0" applyNumberFormat="1" applyFont="1" applyFill="1" applyBorder="1" applyAlignment="1">
      <alignment/>
    </xf>
    <xf numFmtId="164" fontId="6" fillId="4" borderId="19" xfId="0" applyNumberFormat="1" applyFont="1" applyFill="1" applyBorder="1" applyAlignment="1">
      <alignment/>
    </xf>
    <xf numFmtId="164" fontId="6" fillId="4" borderId="29" xfId="0" applyNumberFormat="1" applyFont="1" applyFill="1" applyBorder="1" applyAlignment="1">
      <alignment/>
    </xf>
    <xf numFmtId="4" fontId="6" fillId="10" borderId="25" xfId="0" applyNumberFormat="1" applyFont="1" applyFill="1" applyBorder="1" applyAlignment="1">
      <alignment/>
    </xf>
    <xf numFmtId="37" fontId="6" fillId="10" borderId="19" xfId="0" applyNumberFormat="1" applyFont="1" applyFill="1" applyBorder="1" applyAlignment="1">
      <alignment/>
    </xf>
    <xf numFmtId="172" fontId="6" fillId="10" borderId="19" xfId="0" applyNumberFormat="1" applyFont="1" applyFill="1" applyBorder="1" applyAlignment="1">
      <alignment/>
    </xf>
    <xf numFmtId="172" fontId="6" fillId="10" borderId="29" xfId="0" applyNumberFormat="1" applyFont="1" applyFill="1" applyBorder="1" applyAlignment="1">
      <alignment/>
    </xf>
    <xf numFmtId="4" fontId="6" fillId="10" borderId="21" xfId="0" applyNumberFormat="1" applyFont="1" applyFill="1" applyBorder="1" applyAlignment="1">
      <alignment/>
    </xf>
    <xf numFmtId="37" fontId="6" fillId="10" borderId="22" xfId="0" applyNumberFormat="1" applyFont="1" applyFill="1" applyBorder="1" applyAlignment="1">
      <alignment/>
    </xf>
    <xf numFmtId="164" fontId="6" fillId="10" borderId="22" xfId="0" applyNumberFormat="1" applyFont="1" applyFill="1" applyBorder="1" applyAlignment="1">
      <alignment/>
    </xf>
    <xf numFmtId="164" fontId="6" fillId="10" borderId="28" xfId="0" applyNumberFormat="1" applyFont="1" applyFill="1" applyBorder="1" applyAlignment="1">
      <alignment/>
    </xf>
    <xf numFmtId="173" fontId="6" fillId="34" borderId="33" xfId="51" applyNumberFormat="1" applyFont="1" applyFill="1" applyBorder="1" applyAlignment="1">
      <alignment horizontal="center" vertical="center" wrapText="1"/>
    </xf>
    <xf numFmtId="173" fontId="6" fillId="34" borderId="34" xfId="51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3" fontId="6" fillId="0" borderId="0" xfId="51" applyNumberFormat="1" applyFont="1" applyFill="1" applyBorder="1" applyAlignment="1">
      <alignment horizontal="center" vertical="center" wrapText="1"/>
    </xf>
    <xf numFmtId="173" fontId="6" fillId="0" borderId="0" xfId="51" applyNumberFormat="1" applyFont="1" applyBorder="1" applyAlignment="1">
      <alignment horizontal="center" vertical="center" wrapText="1"/>
    </xf>
    <xf numFmtId="168" fontId="11" fillId="10" borderId="18" xfId="51" applyFont="1" applyFill="1" applyBorder="1" applyAlignment="1">
      <alignment horizontal="center"/>
    </xf>
    <xf numFmtId="173" fontId="5" fillId="0" borderId="18" xfId="51" applyNumberFormat="1" applyFont="1" applyBorder="1" applyAlignment="1">
      <alignment/>
    </xf>
    <xf numFmtId="173" fontId="4" fillId="0" borderId="18" xfId="51" applyNumberFormat="1" applyFont="1" applyBorder="1" applyAlignment="1">
      <alignment/>
    </xf>
    <xf numFmtId="173" fontId="5" fillId="0" borderId="18" xfId="51" applyNumberFormat="1" applyFont="1" applyFill="1" applyBorder="1" applyAlignment="1">
      <alignment/>
    </xf>
    <xf numFmtId="173" fontId="4" fillId="0" borderId="18" xfId="51" applyNumberFormat="1" applyFont="1" applyFill="1" applyBorder="1" applyAlignment="1">
      <alignment/>
    </xf>
    <xf numFmtId="179" fontId="5" fillId="0" borderId="18" xfId="51" applyNumberFormat="1" applyFont="1" applyFill="1" applyBorder="1" applyAlignment="1">
      <alignment/>
    </xf>
    <xf numFmtId="173" fontId="15" fillId="33" borderId="18" xfId="51" applyNumberFormat="1" applyFont="1" applyFill="1" applyBorder="1" applyAlignment="1">
      <alignment/>
    </xf>
    <xf numFmtId="173" fontId="4" fillId="33" borderId="18" xfId="51" applyNumberFormat="1" applyFont="1" applyFill="1" applyBorder="1" applyAlignment="1">
      <alignment/>
    </xf>
    <xf numFmtId="173" fontId="5" fillId="35" borderId="18" xfId="51" applyNumberFormat="1" applyFont="1" applyFill="1" applyBorder="1" applyAlignment="1">
      <alignment/>
    </xf>
    <xf numFmtId="9" fontId="4" fillId="0" borderId="0" xfId="61" applyNumberFormat="1" applyFont="1" applyAlignment="1">
      <alignment horizontal="right"/>
    </xf>
    <xf numFmtId="9" fontId="4" fillId="0" borderId="0" xfId="61" applyFont="1" applyAlignment="1">
      <alignment/>
    </xf>
    <xf numFmtId="169" fontId="4" fillId="0" borderId="0" xfId="61" applyNumberFormat="1" applyFont="1" applyAlignment="1">
      <alignment/>
    </xf>
    <xf numFmtId="169" fontId="6" fillId="0" borderId="0" xfId="61" applyNumberFormat="1" applyFont="1" applyBorder="1" applyAlignment="1" applyProtection="1">
      <alignment horizontal="center"/>
      <protection locked="0"/>
    </xf>
    <xf numFmtId="169" fontId="5" fillId="0" borderId="0" xfId="61" applyNumberFormat="1" applyFont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9" fontId="4" fillId="0" borderId="0" xfId="61" applyNumberFormat="1" applyFont="1" applyFill="1" applyAlignment="1">
      <alignment horizontal="right"/>
    </xf>
    <xf numFmtId="49" fontId="5" fillId="0" borderId="27" xfId="0" applyNumberFormat="1" applyFont="1" applyFill="1" applyBorder="1" applyAlignment="1" applyProtection="1">
      <alignment horizontal="center"/>
      <protection locked="0"/>
    </xf>
    <xf numFmtId="49" fontId="5" fillId="0" borderId="20" xfId="0" applyNumberFormat="1" applyFont="1" applyFill="1" applyBorder="1" applyAlignment="1" applyProtection="1">
      <alignment horizontal="center"/>
      <protection locked="0"/>
    </xf>
    <xf numFmtId="49" fontId="5" fillId="0" borderId="35" xfId="0" applyNumberFormat="1" applyFont="1" applyFill="1" applyBorder="1" applyAlignment="1" applyProtection="1">
      <alignment horizontal="center"/>
      <protection locked="0"/>
    </xf>
    <xf numFmtId="49" fontId="6" fillId="0" borderId="20" xfId="0" applyNumberFormat="1" applyFont="1" applyFill="1" applyBorder="1" applyAlignment="1" applyProtection="1">
      <alignment horizontal="center"/>
      <protection locked="0"/>
    </xf>
    <xf numFmtId="37" fontId="6" fillId="0" borderId="0" xfId="0" applyNumberFormat="1" applyFont="1" applyFill="1" applyAlignment="1">
      <alignment/>
    </xf>
    <xf numFmtId="169" fontId="5" fillId="0" borderId="0" xfId="61" applyNumberFormat="1" applyFont="1" applyFill="1" applyBorder="1" applyAlignment="1" applyProtection="1">
      <alignment horizontal="center"/>
      <protection locked="0"/>
    </xf>
    <xf numFmtId="9" fontId="16" fillId="10" borderId="28" xfId="61" applyNumberFormat="1" applyFont="1" applyFill="1" applyBorder="1" applyAlignment="1">
      <alignment horizontal="center" vertical="center" wrapText="1"/>
    </xf>
    <xf numFmtId="169" fontId="16" fillId="10" borderId="28" xfId="61" applyNumberFormat="1" applyFont="1" applyFill="1" applyBorder="1" applyAlignment="1">
      <alignment horizontal="center" vertical="center" wrapText="1"/>
    </xf>
    <xf numFmtId="169" fontId="4" fillId="0" borderId="26" xfId="61" applyNumberFormat="1" applyFont="1" applyFill="1" applyBorder="1" applyAlignment="1">
      <alignment horizontal="right"/>
    </xf>
    <xf numFmtId="10" fontId="4" fillId="0" borderId="26" xfId="61" applyNumberFormat="1" applyFont="1" applyFill="1" applyBorder="1" applyAlignment="1">
      <alignment/>
    </xf>
    <xf numFmtId="169" fontId="4" fillId="0" borderId="26" xfId="61" applyNumberFormat="1" applyFont="1" applyFill="1" applyBorder="1" applyAlignment="1" applyProtection="1">
      <alignment horizontal="center"/>
      <protection locked="0"/>
    </xf>
    <xf numFmtId="4" fontId="4" fillId="4" borderId="0" xfId="0" applyNumberFormat="1" applyFont="1" applyFill="1" applyBorder="1" applyAlignment="1">
      <alignment/>
    </xf>
    <xf numFmtId="37" fontId="4" fillId="4" borderId="0" xfId="0" applyNumberFormat="1" applyFont="1" applyFill="1" applyBorder="1" applyAlignment="1">
      <alignment/>
    </xf>
    <xf numFmtId="164" fontId="4" fillId="4" borderId="0" xfId="0" applyNumberFormat="1" applyFont="1" applyFill="1" applyBorder="1" applyAlignment="1">
      <alignment/>
    </xf>
    <xf numFmtId="169" fontId="4" fillId="4" borderId="11" xfId="61" applyNumberFormat="1" applyFont="1" applyFill="1" applyBorder="1" applyAlignment="1">
      <alignment horizontal="right"/>
    </xf>
    <xf numFmtId="41" fontId="4" fillId="4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41" fontId="4" fillId="4" borderId="0" xfId="0" applyNumberFormat="1" applyFont="1" applyFill="1" applyBorder="1" applyAlignment="1" applyProtection="1">
      <alignment/>
      <protection locked="0"/>
    </xf>
    <xf numFmtId="164" fontId="4" fillId="4" borderId="0" xfId="0" applyNumberFormat="1" applyFont="1" applyFill="1" applyBorder="1" applyAlignment="1" applyProtection="1">
      <alignment/>
      <protection locked="0"/>
    </xf>
    <xf numFmtId="37" fontId="4" fillId="4" borderId="0" xfId="0" applyNumberFormat="1" applyFont="1" applyFill="1" applyBorder="1" applyAlignment="1" applyProtection="1">
      <alignment/>
      <protection locked="0"/>
    </xf>
    <xf numFmtId="169" fontId="4" fillId="4" borderId="11" xfId="61" applyNumberFormat="1" applyFont="1" applyFill="1" applyBorder="1" applyAlignment="1" applyProtection="1">
      <alignment horizontal="center"/>
      <protection locked="0"/>
    </xf>
    <xf numFmtId="4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169" fontId="4" fillId="0" borderId="11" xfId="61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/>
    </xf>
    <xf numFmtId="41" fontId="4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/>
      <protection locked="0"/>
    </xf>
    <xf numFmtId="37" fontId="4" fillId="0" borderId="0" xfId="0" applyNumberFormat="1" applyFont="1" applyFill="1" applyBorder="1" applyAlignment="1" applyProtection="1">
      <alignment/>
      <protection locked="0"/>
    </xf>
    <xf numFmtId="169" fontId="4" fillId="0" borderId="11" xfId="61" applyNumberFormat="1" applyFont="1" applyFill="1" applyBorder="1" applyAlignment="1" applyProtection="1">
      <alignment horizontal="center"/>
      <protection locked="0"/>
    </xf>
    <xf numFmtId="4" fontId="5" fillId="10" borderId="19" xfId="0" applyNumberFormat="1" applyFont="1" applyFill="1" applyBorder="1" applyAlignment="1">
      <alignment/>
    </xf>
    <xf numFmtId="37" fontId="12" fillId="10" borderId="19" xfId="0" applyNumberFormat="1" applyFont="1" applyFill="1" applyBorder="1" applyAlignment="1" applyProtection="1">
      <alignment/>
      <protection locked="0"/>
    </xf>
    <xf numFmtId="9" fontId="12" fillId="10" borderId="29" xfId="61" applyFont="1" applyFill="1" applyBorder="1" applyAlignment="1" applyProtection="1">
      <alignment horizontal="right"/>
      <protection locked="0"/>
    </xf>
    <xf numFmtId="37" fontId="5" fillId="10" borderId="19" xfId="0" applyNumberFormat="1" applyFont="1" applyFill="1" applyBorder="1" applyAlignment="1" applyProtection="1">
      <alignment/>
      <protection locked="0"/>
    </xf>
    <xf numFmtId="10" fontId="5" fillId="10" borderId="29" xfId="61" applyNumberFormat="1" applyFont="1" applyFill="1" applyBorder="1" applyAlignment="1">
      <alignment/>
    </xf>
    <xf numFmtId="41" fontId="5" fillId="10" borderId="19" xfId="0" applyNumberFormat="1" applyFont="1" applyFill="1" applyBorder="1" applyAlignment="1" applyProtection="1">
      <alignment/>
      <protection locked="0"/>
    </xf>
    <xf numFmtId="169" fontId="5" fillId="10" borderId="29" xfId="61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 applyProtection="1">
      <alignment/>
      <protection locked="0"/>
    </xf>
    <xf numFmtId="9" fontId="5" fillId="0" borderId="11" xfId="61" applyFont="1" applyFill="1" applyBorder="1" applyAlignment="1" applyProtection="1">
      <alignment horizontal="right"/>
      <protection locked="0"/>
    </xf>
    <xf numFmtId="172" fontId="5" fillId="0" borderId="0" xfId="0" applyNumberFormat="1" applyFont="1" applyFill="1" applyBorder="1" applyAlignment="1" applyProtection="1">
      <alignment/>
      <protection locked="0"/>
    </xf>
    <xf numFmtId="10" fontId="5" fillId="0" borderId="11" xfId="61" applyNumberFormat="1" applyFont="1" applyFill="1" applyBorder="1" applyAlignment="1">
      <alignment/>
    </xf>
    <xf numFmtId="41" fontId="5" fillId="0" borderId="0" xfId="0" applyNumberFormat="1" applyFont="1" applyFill="1" applyBorder="1" applyAlignment="1" applyProtection="1">
      <alignment/>
      <protection locked="0"/>
    </xf>
    <xf numFmtId="169" fontId="5" fillId="0" borderId="11" xfId="61" applyNumberFormat="1" applyFont="1" applyFill="1" applyBorder="1" applyAlignment="1">
      <alignment/>
    </xf>
    <xf numFmtId="169" fontId="4" fillId="4" borderId="11" xfId="61" applyNumberFormat="1" applyFont="1" applyFill="1" applyBorder="1" applyAlignment="1">
      <alignment horizontal="right" vertical="center"/>
    </xf>
    <xf numFmtId="169" fontId="4" fillId="4" borderId="11" xfId="61" applyNumberFormat="1" applyFont="1" applyFill="1" applyBorder="1" applyAlignment="1" applyProtection="1">
      <alignment horizontal="center" vertical="center"/>
      <protection locked="0"/>
    </xf>
    <xf numFmtId="169" fontId="4" fillId="0" borderId="11" xfId="61" applyNumberFormat="1" applyFont="1" applyFill="1" applyBorder="1" applyAlignment="1">
      <alignment horizontal="right" vertical="center"/>
    </xf>
    <xf numFmtId="169" fontId="4" fillId="0" borderId="11" xfId="61" applyNumberFormat="1" applyFont="1" applyFill="1" applyBorder="1" applyAlignment="1" applyProtection="1">
      <alignment horizontal="center" vertical="center"/>
      <protection locked="0"/>
    </xf>
    <xf numFmtId="9" fontId="12" fillId="10" borderId="29" xfId="6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>
      <alignment horizontal="center" vertical="center"/>
    </xf>
    <xf numFmtId="37" fontId="5" fillId="10" borderId="19" xfId="0" applyNumberFormat="1" applyFont="1" applyFill="1" applyBorder="1" applyAlignment="1" applyProtection="1">
      <alignment vertical="center"/>
      <protection locked="0"/>
    </xf>
    <xf numFmtId="164" fontId="5" fillId="10" borderId="19" xfId="0" applyNumberFormat="1" applyFont="1" applyFill="1" applyBorder="1" applyAlignment="1" applyProtection="1">
      <alignment vertical="center"/>
      <protection locked="0"/>
    </xf>
    <xf numFmtId="169" fontId="5" fillId="10" borderId="29" xfId="61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vertical="center"/>
    </xf>
    <xf numFmtId="37" fontId="5" fillId="0" borderId="0" xfId="0" applyNumberFormat="1" applyFont="1" applyFill="1" applyBorder="1" applyAlignment="1" applyProtection="1">
      <alignment vertical="center"/>
      <protection locked="0"/>
    </xf>
    <xf numFmtId="9" fontId="5" fillId="0" borderId="11" xfId="61" applyFont="1" applyFill="1" applyBorder="1" applyAlignment="1" applyProtection="1">
      <alignment horizontal="right" vertical="center"/>
      <protection locked="0"/>
    </xf>
    <xf numFmtId="172" fontId="5" fillId="0" borderId="0" xfId="0" applyNumberFormat="1" applyFont="1" applyFill="1" applyBorder="1" applyAlignment="1" applyProtection="1">
      <alignment vertical="center"/>
      <protection locked="0"/>
    </xf>
    <xf numFmtId="41" fontId="5" fillId="0" borderId="0" xfId="0" applyNumberFormat="1" applyFont="1" applyFill="1" applyBorder="1" applyAlignment="1" applyProtection="1">
      <alignment vertical="center"/>
      <protection locked="0"/>
    </xf>
    <xf numFmtId="169" fontId="5" fillId="0" borderId="11" xfId="61" applyNumberFormat="1" applyFont="1" applyFill="1" applyBorder="1" applyAlignment="1">
      <alignment vertical="center"/>
    </xf>
    <xf numFmtId="168" fontId="4" fillId="0" borderId="0" xfId="52" applyFont="1" applyFill="1" applyAlignment="1">
      <alignment vertical="center"/>
    </xf>
    <xf numFmtId="3" fontId="4" fillId="0" borderId="0" xfId="0" applyNumberFormat="1" applyFont="1" applyFill="1" applyBorder="1" applyAlignment="1">
      <alignment horizontal="left" vertical="center" wrapText="1"/>
    </xf>
    <xf numFmtId="168" fontId="4" fillId="0" borderId="0" xfId="0" applyNumberFormat="1" applyFont="1" applyFill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37" fontId="5" fillId="0" borderId="0" xfId="0" applyNumberFormat="1" applyFont="1" applyFill="1" applyBorder="1" applyAlignment="1" applyProtection="1">
      <alignment/>
      <protection/>
    </xf>
    <xf numFmtId="41" fontId="5" fillId="0" borderId="0" xfId="0" applyNumberFormat="1" applyFont="1" applyFill="1" applyBorder="1" applyAlignment="1" applyProtection="1">
      <alignment/>
      <protection/>
    </xf>
    <xf numFmtId="169" fontId="5" fillId="0" borderId="11" xfId="61" applyNumberFormat="1" applyFont="1" applyFill="1" applyBorder="1" applyAlignment="1" applyProtection="1">
      <alignment/>
      <protection/>
    </xf>
    <xf numFmtId="4" fontId="4" fillId="4" borderId="0" xfId="0" applyNumberFormat="1" applyFont="1" applyFill="1" applyBorder="1" applyAlignment="1">
      <alignment wrapText="1"/>
    </xf>
    <xf numFmtId="10" fontId="4" fillId="4" borderId="11" xfId="61" applyNumberFormat="1" applyFont="1" applyFill="1" applyBorder="1" applyAlignment="1" applyProtection="1">
      <alignment horizontal="center" vertical="center"/>
      <protection locked="0"/>
    </xf>
    <xf numFmtId="4" fontId="4" fillId="0" borderId="0" xfId="0" applyNumberFormat="1" applyFont="1" applyFill="1" applyBorder="1" applyAlignment="1">
      <alignment wrapText="1"/>
    </xf>
    <xf numFmtId="37" fontId="4" fillId="0" borderId="0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 locked="0"/>
    </xf>
    <xf numFmtId="174" fontId="4" fillId="0" borderId="0" xfId="0" applyNumberFormat="1" applyFont="1" applyFill="1" applyBorder="1" applyAlignment="1" applyProtection="1">
      <alignment/>
      <protection locked="0"/>
    </xf>
    <xf numFmtId="37" fontId="5" fillId="10" borderId="19" xfId="0" applyNumberFormat="1" applyFont="1" applyFill="1" applyBorder="1" applyAlignment="1" applyProtection="1">
      <alignment/>
      <protection/>
    </xf>
    <xf numFmtId="9" fontId="5" fillId="10" borderId="29" xfId="61" applyFont="1" applyFill="1" applyBorder="1" applyAlignment="1" applyProtection="1">
      <alignment horizontal="right"/>
      <protection locked="0"/>
    </xf>
    <xf numFmtId="164" fontId="5" fillId="10" borderId="19" xfId="0" applyNumberFormat="1" applyFont="1" applyFill="1" applyBorder="1" applyAlignment="1" applyProtection="1">
      <alignment/>
      <protection locked="0"/>
    </xf>
    <xf numFmtId="41" fontId="4" fillId="0" borderId="0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Alignment="1">
      <alignment/>
    </xf>
    <xf numFmtId="41" fontId="5" fillId="10" borderId="19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Alignment="1">
      <alignment/>
    </xf>
    <xf numFmtId="37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9" fontId="4" fillId="0" borderId="0" xfId="0" applyNumberFormat="1" applyFont="1" applyFill="1" applyAlignment="1">
      <alignment/>
    </xf>
    <xf numFmtId="9" fontId="4" fillId="0" borderId="0" xfId="61" applyFont="1" applyFill="1" applyAlignment="1">
      <alignment/>
    </xf>
    <xf numFmtId="169" fontId="4" fillId="0" borderId="0" xfId="61" applyNumberFormat="1" applyFont="1" applyFill="1" applyAlignment="1">
      <alignment/>
    </xf>
    <xf numFmtId="172" fontId="8" fillId="4" borderId="19" xfId="58" applyNumberFormat="1" applyFont="1" applyFill="1" applyBorder="1">
      <alignment/>
      <protection/>
    </xf>
    <xf numFmtId="49" fontId="4" fillId="4" borderId="23" xfId="0" applyNumberFormat="1" applyFont="1" applyFill="1" applyBorder="1" applyAlignment="1">
      <alignment horizontal="center"/>
    </xf>
    <xf numFmtId="169" fontId="4" fillId="4" borderId="0" xfId="60" applyNumberFormat="1" applyFont="1" applyFill="1" applyBorder="1" applyAlignment="1">
      <alignment horizontal="right" vertical="center"/>
    </xf>
    <xf numFmtId="169" fontId="4" fillId="0" borderId="0" xfId="60" applyNumberFormat="1" applyFont="1" applyFill="1" applyBorder="1" applyAlignment="1">
      <alignment horizontal="right" vertical="center"/>
    </xf>
    <xf numFmtId="10" fontId="5" fillId="10" borderId="19" xfId="60" applyNumberFormat="1" applyFont="1" applyFill="1" applyBorder="1" applyAlignment="1">
      <alignment vertical="center"/>
    </xf>
    <xf numFmtId="10" fontId="5" fillId="0" borderId="0" xfId="60" applyNumberFormat="1" applyFont="1" applyFill="1" applyBorder="1" applyAlignment="1">
      <alignment vertical="center"/>
    </xf>
    <xf numFmtId="10" fontId="12" fillId="10" borderId="19" xfId="60" applyNumberFormat="1" applyFont="1" applyFill="1" applyBorder="1" applyAlignment="1" applyProtection="1">
      <alignment horizontal="right" vertical="center"/>
      <protection locked="0"/>
    </xf>
    <xf numFmtId="9" fontId="5" fillId="0" borderId="0" xfId="60" applyFont="1" applyFill="1" applyBorder="1" applyAlignment="1" applyProtection="1">
      <alignment horizontal="right" vertical="center"/>
      <protection locked="0"/>
    </xf>
    <xf numFmtId="10" fontId="5" fillId="10" borderId="19" xfId="60" applyNumberFormat="1" applyFont="1" applyFill="1" applyBorder="1" applyAlignment="1" applyProtection="1">
      <alignment horizontal="right" vertical="center"/>
      <protection locked="0"/>
    </xf>
    <xf numFmtId="10" fontId="12" fillId="10" borderId="19" xfId="60" applyNumberFormat="1" applyFont="1" applyFill="1" applyBorder="1" applyAlignment="1" applyProtection="1">
      <alignment vertical="center"/>
      <protection locked="0"/>
    </xf>
    <xf numFmtId="9" fontId="5" fillId="10" borderId="19" xfId="60" applyFont="1" applyFill="1" applyBorder="1" applyAlignment="1" applyProtection="1">
      <alignment vertical="center"/>
      <protection/>
    </xf>
    <xf numFmtId="173" fontId="4" fillId="0" borderId="11" xfId="0" applyNumberFormat="1" applyFont="1" applyBorder="1" applyAlignment="1">
      <alignment/>
    </xf>
    <xf numFmtId="0" fontId="4" fillId="0" borderId="0" xfId="0" applyFont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4" fillId="4" borderId="0" xfId="0" applyNumberFormat="1" applyFont="1" applyFill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73" fontId="5" fillId="34" borderId="40" xfId="51" applyNumberFormat="1" applyFont="1" applyFill="1" applyBorder="1" applyAlignment="1">
      <alignment horizontal="center" vertical="center" wrapText="1"/>
    </xf>
    <xf numFmtId="173" fontId="5" fillId="34" borderId="33" xfId="51" applyNumberFormat="1" applyFont="1" applyFill="1" applyBorder="1" applyAlignment="1">
      <alignment horizontal="center" vertical="center" wrapText="1"/>
    </xf>
    <xf numFmtId="173" fontId="6" fillId="34" borderId="41" xfId="51" applyNumberFormat="1" applyFont="1" applyFill="1" applyBorder="1" applyAlignment="1">
      <alignment horizontal="center" vertical="center" wrapText="1"/>
    </xf>
    <xf numFmtId="173" fontId="6" fillId="34" borderId="40" xfId="51" applyNumberFormat="1" applyFont="1" applyFill="1" applyBorder="1" applyAlignment="1">
      <alignment horizontal="center" vertical="center" wrapText="1"/>
    </xf>
    <xf numFmtId="173" fontId="6" fillId="34" borderId="33" xfId="51" applyNumberFormat="1" applyFont="1" applyFill="1" applyBorder="1" applyAlignment="1">
      <alignment horizontal="center" vertical="center" wrapText="1"/>
    </xf>
    <xf numFmtId="168" fontId="4" fillId="34" borderId="18" xfId="51" applyFont="1" applyFill="1" applyBorder="1" applyAlignment="1">
      <alignment horizontal="center"/>
    </xf>
    <xf numFmtId="4" fontId="5" fillId="10" borderId="36" xfId="0" applyNumberFormat="1" applyFont="1" applyFill="1" applyBorder="1" applyAlignment="1" applyProtection="1">
      <alignment horizontal="center"/>
      <protection locked="0"/>
    </xf>
    <xf numFmtId="4" fontId="5" fillId="10" borderId="37" xfId="0" applyNumberFormat="1" applyFont="1" applyFill="1" applyBorder="1" applyAlignment="1" applyProtection="1">
      <alignment horizontal="center"/>
      <protection locked="0"/>
    </xf>
    <xf numFmtId="4" fontId="5" fillId="10" borderId="38" xfId="0" applyNumberFormat="1" applyFont="1" applyFill="1" applyBorder="1" applyAlignment="1" applyProtection="1">
      <alignment horizontal="center"/>
      <protection locked="0"/>
    </xf>
    <xf numFmtId="4" fontId="12" fillId="10" borderId="24" xfId="0" applyNumberFormat="1" applyFont="1" applyFill="1" applyBorder="1" applyAlignment="1" applyProtection="1">
      <alignment horizontal="center"/>
      <protection locked="0"/>
    </xf>
    <xf numFmtId="4" fontId="12" fillId="10" borderId="23" xfId="0" applyNumberFormat="1" applyFont="1" applyFill="1" applyBorder="1" applyAlignment="1" applyProtection="1">
      <alignment horizontal="center"/>
      <protection locked="0"/>
    </xf>
    <xf numFmtId="4" fontId="12" fillId="10" borderId="26" xfId="0" applyNumberFormat="1" applyFont="1" applyFill="1" applyBorder="1" applyAlignment="1" applyProtection="1">
      <alignment horizontal="center"/>
      <protection locked="0"/>
    </xf>
    <xf numFmtId="4" fontId="6" fillId="10" borderId="36" xfId="0" applyNumberFormat="1" applyFont="1" applyFill="1" applyBorder="1" applyAlignment="1" applyProtection="1">
      <alignment horizontal="center"/>
      <protection locked="0"/>
    </xf>
    <xf numFmtId="4" fontId="6" fillId="10" borderId="37" xfId="0" applyNumberFormat="1" applyFont="1" applyFill="1" applyBorder="1" applyAlignment="1" applyProtection="1">
      <alignment horizontal="center"/>
      <protection locked="0"/>
    </xf>
    <xf numFmtId="4" fontId="6" fillId="10" borderId="38" xfId="0" applyNumberFormat="1" applyFont="1" applyFill="1" applyBorder="1" applyAlignment="1" applyProtection="1">
      <alignment horizontal="center"/>
      <protection locked="0"/>
    </xf>
    <xf numFmtId="4" fontId="12" fillId="10" borderId="15" xfId="0" applyNumberFormat="1" applyFont="1" applyFill="1" applyBorder="1" applyAlignment="1" applyProtection="1">
      <alignment horizontal="center"/>
      <protection locked="0"/>
    </xf>
    <xf numFmtId="4" fontId="12" fillId="10" borderId="0" xfId="0" applyNumberFormat="1" applyFont="1" applyFill="1" applyBorder="1" applyAlignment="1" applyProtection="1">
      <alignment horizontal="center"/>
      <protection locked="0"/>
    </xf>
    <xf numFmtId="4" fontId="12" fillId="10" borderId="16" xfId="0" applyNumberFormat="1" applyFont="1" applyFill="1" applyBorder="1" applyAlignment="1" applyProtection="1">
      <alignment horizontal="center"/>
      <protection locked="0"/>
    </xf>
    <xf numFmtId="4" fontId="12" fillId="10" borderId="10" xfId="0" applyNumberFormat="1" applyFont="1" applyFill="1" applyBorder="1" applyAlignment="1" applyProtection="1">
      <alignment horizontal="center"/>
      <protection locked="0"/>
    </xf>
    <xf numFmtId="4" fontId="12" fillId="10" borderId="11" xfId="0" applyNumberFormat="1" applyFont="1" applyFill="1" applyBorder="1" applyAlignment="1" applyProtection="1">
      <alignment horizontal="center"/>
      <protection locked="0"/>
    </xf>
    <xf numFmtId="0" fontId="12" fillId="10" borderId="15" xfId="0" applyFont="1" applyFill="1" applyBorder="1" applyAlignment="1">
      <alignment horizontal="center"/>
    </xf>
    <xf numFmtId="0" fontId="12" fillId="10" borderId="0" xfId="0" applyFont="1" applyFill="1" applyBorder="1" applyAlignment="1">
      <alignment horizontal="center"/>
    </xf>
    <xf numFmtId="0" fontId="12" fillId="10" borderId="16" xfId="0" applyFont="1" applyFill="1" applyBorder="1" applyAlignment="1">
      <alignment horizontal="center"/>
    </xf>
    <xf numFmtId="49" fontId="5" fillId="10" borderId="39" xfId="0" applyNumberFormat="1" applyFont="1" applyFill="1" applyBorder="1" applyAlignment="1" applyProtection="1">
      <alignment horizontal="center"/>
      <protection locked="0"/>
    </xf>
    <xf numFmtId="49" fontId="5" fillId="10" borderId="14" xfId="0" applyNumberFormat="1" applyFont="1" applyFill="1" applyBorder="1" applyAlignment="1" applyProtection="1">
      <alignment horizontal="center"/>
      <protection locked="0"/>
    </xf>
    <xf numFmtId="49" fontId="5" fillId="10" borderId="17" xfId="0" applyNumberFormat="1" applyFont="1" applyFill="1" applyBorder="1" applyAlignment="1" applyProtection="1">
      <alignment horizontal="center"/>
      <protection locked="0"/>
    </xf>
    <xf numFmtId="49" fontId="5" fillId="10" borderId="27" xfId="0" applyNumberFormat="1" applyFont="1" applyFill="1" applyBorder="1" applyAlignment="1" applyProtection="1">
      <alignment horizontal="center"/>
      <protection locked="0"/>
    </xf>
    <xf numFmtId="49" fontId="5" fillId="10" borderId="20" xfId="0" applyNumberFormat="1" applyFont="1" applyFill="1" applyBorder="1" applyAlignment="1" applyProtection="1">
      <alignment horizontal="center"/>
      <protection locked="0"/>
    </xf>
    <xf numFmtId="49" fontId="5" fillId="10" borderId="35" xfId="0" applyNumberFormat="1" applyFont="1" applyFill="1" applyBorder="1" applyAlignment="1" applyProtection="1">
      <alignment horizontal="center"/>
      <protection locked="0"/>
    </xf>
    <xf numFmtId="49" fontId="6" fillId="10" borderId="39" xfId="0" applyNumberFormat="1" applyFont="1" applyFill="1" applyBorder="1" applyAlignment="1" applyProtection="1">
      <alignment horizontal="center"/>
      <protection locked="0"/>
    </xf>
    <xf numFmtId="49" fontId="6" fillId="10" borderId="14" xfId="0" applyNumberFormat="1" applyFont="1" applyFill="1" applyBorder="1" applyAlignment="1" applyProtection="1">
      <alignment horizontal="center"/>
      <protection locked="0"/>
    </xf>
    <xf numFmtId="49" fontId="6" fillId="10" borderId="17" xfId="0" applyNumberFormat="1" applyFont="1" applyFill="1" applyBorder="1" applyAlignment="1" applyProtection="1">
      <alignment horizontal="center"/>
      <protection locked="0"/>
    </xf>
    <xf numFmtId="49" fontId="5" fillId="10" borderId="21" xfId="0" applyNumberFormat="1" applyFont="1" applyFill="1" applyBorder="1" applyAlignment="1">
      <alignment horizontal="center"/>
    </xf>
    <xf numFmtId="49" fontId="5" fillId="10" borderId="22" xfId="0" applyNumberFormat="1" applyFont="1" applyFill="1" applyBorder="1" applyAlignment="1">
      <alignment horizontal="center"/>
    </xf>
    <xf numFmtId="0" fontId="5" fillId="10" borderId="42" xfId="0" applyFont="1" applyFill="1" applyBorder="1" applyAlignment="1">
      <alignment horizontal="center"/>
    </xf>
    <xf numFmtId="0" fontId="5" fillId="10" borderId="13" xfId="0" applyFont="1" applyFill="1" applyBorder="1" applyAlignment="1">
      <alignment horizontal="center"/>
    </xf>
    <xf numFmtId="0" fontId="5" fillId="10" borderId="43" xfId="0" applyFont="1" applyFill="1" applyBorder="1" applyAlignment="1">
      <alignment horizontal="center"/>
    </xf>
    <xf numFmtId="0" fontId="6" fillId="10" borderId="44" xfId="0" applyFont="1" applyFill="1" applyBorder="1" applyAlignment="1">
      <alignment horizontal="center"/>
    </xf>
    <xf numFmtId="0" fontId="6" fillId="10" borderId="0" xfId="0" applyFont="1" applyFill="1" applyBorder="1" applyAlignment="1">
      <alignment horizontal="center"/>
    </xf>
    <xf numFmtId="0" fontId="6" fillId="10" borderId="45" xfId="0" applyFont="1" applyFill="1" applyBorder="1" applyAlignment="1">
      <alignment horizontal="center"/>
    </xf>
    <xf numFmtId="49" fontId="6" fillId="10" borderId="46" xfId="0" applyNumberFormat="1" applyFont="1" applyFill="1" applyBorder="1" applyAlignment="1">
      <alignment horizontal="center"/>
    </xf>
    <xf numFmtId="49" fontId="6" fillId="10" borderId="12" xfId="0" applyNumberFormat="1" applyFont="1" applyFill="1" applyBorder="1" applyAlignment="1">
      <alignment horizontal="center"/>
    </xf>
    <xf numFmtId="49" fontId="6" fillId="10" borderId="47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 vertical="center"/>
    </xf>
    <xf numFmtId="4" fontId="6" fillId="10" borderId="36" xfId="0" applyNumberFormat="1" applyFont="1" applyFill="1" applyBorder="1" applyAlignment="1">
      <alignment horizontal="center"/>
    </xf>
    <xf numFmtId="4" fontId="6" fillId="10" borderId="37" xfId="0" applyNumberFormat="1" applyFont="1" applyFill="1" applyBorder="1" applyAlignment="1">
      <alignment horizontal="center"/>
    </xf>
    <xf numFmtId="4" fontId="6" fillId="10" borderId="38" xfId="0" applyNumberFormat="1" applyFont="1" applyFill="1" applyBorder="1" applyAlignment="1">
      <alignment horizontal="center"/>
    </xf>
    <xf numFmtId="4" fontId="6" fillId="10" borderId="15" xfId="0" applyNumberFormat="1" applyFont="1" applyFill="1" applyBorder="1" applyAlignment="1">
      <alignment horizontal="center"/>
    </xf>
    <xf numFmtId="4" fontId="6" fillId="10" borderId="0" xfId="0" applyNumberFormat="1" applyFont="1" applyFill="1" applyBorder="1" applyAlignment="1">
      <alignment horizontal="center"/>
    </xf>
    <xf numFmtId="4" fontId="6" fillId="10" borderId="16" xfId="0" applyNumberFormat="1" applyFont="1" applyFill="1" applyBorder="1" applyAlignment="1">
      <alignment horizontal="center"/>
    </xf>
    <xf numFmtId="4" fontId="6" fillId="10" borderId="39" xfId="0" applyNumberFormat="1" applyFont="1" applyFill="1" applyBorder="1" applyAlignment="1">
      <alignment horizontal="center"/>
    </xf>
    <xf numFmtId="4" fontId="6" fillId="10" borderId="14" xfId="0" applyNumberFormat="1" applyFont="1" applyFill="1" applyBorder="1" applyAlignment="1">
      <alignment horizontal="center"/>
    </xf>
    <xf numFmtId="4" fontId="6" fillId="10" borderId="17" xfId="0" applyNumberFormat="1" applyFont="1" applyFill="1" applyBorder="1" applyAlignment="1">
      <alignment horizontal="center"/>
    </xf>
    <xf numFmtId="0" fontId="5" fillId="4" borderId="36" xfId="0" applyFont="1" applyFill="1" applyBorder="1" applyAlignment="1">
      <alignment horizontal="center" wrapText="1"/>
    </xf>
    <xf numFmtId="0" fontId="5" fillId="4" borderId="37" xfId="0" applyFont="1" applyFill="1" applyBorder="1" applyAlignment="1">
      <alignment horizontal="center" wrapText="1"/>
    </xf>
    <xf numFmtId="0" fontId="5" fillId="4" borderId="38" xfId="0" applyFont="1" applyFill="1" applyBorder="1" applyAlignment="1">
      <alignment horizontal="center" wrapText="1"/>
    </xf>
    <xf numFmtId="0" fontId="6" fillId="4" borderId="15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39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5" fillId="4" borderId="36" xfId="0" applyFont="1" applyFill="1" applyBorder="1" applyAlignment="1">
      <alignment horizontal="center"/>
    </xf>
    <xf numFmtId="0" fontId="5" fillId="4" borderId="37" xfId="0" applyFont="1" applyFill="1" applyBorder="1" applyAlignment="1">
      <alignment horizontal="center"/>
    </xf>
    <xf numFmtId="0" fontId="5" fillId="4" borderId="38" xfId="0" applyFont="1" applyFill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2 2" xfId="51"/>
    <cellStyle name="Millares 3" xfId="52"/>
    <cellStyle name="Millares_INFORME EDOS. FINANCIEROS 2004" xfId="53"/>
    <cellStyle name="Currency" xfId="54"/>
    <cellStyle name="Currency [0]" xfId="55"/>
    <cellStyle name="Neutral" xfId="56"/>
    <cellStyle name="Normal_CAPITULO1000PRESUP2008 APROB(1).PLENO 31-ENE-2008" xfId="57"/>
    <cellStyle name="Normal_INFORME EDOS. FINANCIEROS 2004" xfId="58"/>
    <cellStyle name="Notas" xfId="59"/>
    <cellStyle name="Percent" xfId="60"/>
    <cellStyle name="Porcentaje 2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2"/>
  <sheetViews>
    <sheetView zoomScalePageLayoutView="0" workbookViewId="0" topLeftCell="B1">
      <selection activeCell="B8" sqref="B8"/>
    </sheetView>
  </sheetViews>
  <sheetFormatPr defaultColWidth="11.00390625" defaultRowHeight="15.75"/>
  <cols>
    <col min="2" max="2" width="15.375" style="0" bestFit="1" customWidth="1"/>
    <col min="3" max="3" width="26.125" style="0" customWidth="1"/>
    <col min="4" max="4" width="15.75390625" style="0" customWidth="1"/>
    <col min="5" max="5" width="15.875" style="0" customWidth="1"/>
    <col min="6" max="6" width="26.50390625" style="0" customWidth="1"/>
    <col min="7" max="7" width="22.50390625" style="0" customWidth="1"/>
  </cols>
  <sheetData>
    <row r="1" ht="15.75" thickBot="1"/>
    <row r="2" spans="2:7" s="95" customFormat="1" ht="18" customHeight="1">
      <c r="B2" s="360" t="s">
        <v>146</v>
      </c>
      <c r="C2" s="361"/>
      <c r="D2" s="361"/>
      <c r="E2" s="361"/>
      <c r="F2" s="361"/>
      <c r="G2" s="362"/>
    </row>
    <row r="3" spans="2:7" s="95" customFormat="1" ht="18" customHeight="1">
      <c r="B3" s="103"/>
      <c r="C3" s="104"/>
      <c r="D3" s="104"/>
      <c r="E3" s="104"/>
      <c r="F3" s="104"/>
      <c r="G3" s="105"/>
    </row>
    <row r="4" spans="2:7" s="95" customFormat="1" ht="21" customHeight="1" thickBot="1">
      <c r="B4" s="363" t="s">
        <v>325</v>
      </c>
      <c r="C4" s="364"/>
      <c r="D4" s="364"/>
      <c r="E4" s="364"/>
      <c r="F4" s="364"/>
      <c r="G4" s="365"/>
    </row>
    <row r="5" spans="2:7" s="95" customFormat="1" ht="14.25" customHeight="1" thickBot="1">
      <c r="B5" s="101"/>
      <c r="C5" s="102"/>
      <c r="D5" s="102"/>
      <c r="E5" s="102"/>
      <c r="F5" s="102"/>
      <c r="G5" s="102"/>
    </row>
    <row r="6" spans="2:7" s="95" customFormat="1" ht="19.5" customHeight="1" thickBot="1">
      <c r="B6" s="106"/>
      <c r="C6" s="366"/>
      <c r="D6" s="366"/>
      <c r="E6" s="366"/>
      <c r="F6" s="366"/>
      <c r="G6" s="367"/>
    </row>
    <row r="7" spans="2:7" s="95" customFormat="1" ht="36.75" customHeight="1" thickBot="1">
      <c r="B7" s="113" t="s">
        <v>161</v>
      </c>
      <c r="C7" s="235" t="s">
        <v>168</v>
      </c>
      <c r="D7" s="368" t="s">
        <v>150</v>
      </c>
      <c r="E7" s="369"/>
      <c r="F7" s="370"/>
      <c r="G7" s="236" t="s">
        <v>162</v>
      </c>
    </row>
    <row r="8" spans="2:7" s="118" customFormat="1" ht="6.75" customHeight="1">
      <c r="B8" s="237"/>
      <c r="C8" s="238"/>
      <c r="D8" s="238"/>
      <c r="E8" s="238"/>
      <c r="F8" s="238"/>
      <c r="G8" s="238"/>
    </row>
    <row r="9" spans="2:7" s="95" customFormat="1" ht="22.5" customHeight="1">
      <c r="B9" s="107"/>
      <c r="C9" s="239"/>
      <c r="D9" s="115" t="s">
        <v>326</v>
      </c>
      <c r="E9" s="115" t="s">
        <v>327</v>
      </c>
      <c r="F9" s="115" t="s">
        <v>4</v>
      </c>
      <c r="G9" s="239"/>
    </row>
    <row r="10" spans="2:7" s="114" customFormat="1" ht="26.25" customHeight="1">
      <c r="B10" s="117" t="s">
        <v>163</v>
      </c>
      <c r="C10" s="115" t="s">
        <v>328</v>
      </c>
      <c r="D10" s="115"/>
      <c r="E10" s="115"/>
      <c r="F10" s="115" t="s">
        <v>329</v>
      </c>
      <c r="G10" s="116"/>
    </row>
    <row r="11" spans="2:7" s="118" customFormat="1" ht="24" customHeight="1" hidden="1">
      <c r="B11" s="119" t="s">
        <v>169</v>
      </c>
      <c r="C11" s="240">
        <v>9330092</v>
      </c>
      <c r="D11" s="240"/>
      <c r="E11" s="240"/>
      <c r="F11" s="240">
        <v>15866590</v>
      </c>
      <c r="G11" s="240">
        <f>SUM(C11:F11)</f>
        <v>25196682</v>
      </c>
    </row>
    <row r="12" spans="2:7" s="95" customFormat="1" ht="18">
      <c r="B12" s="108" t="s">
        <v>10</v>
      </c>
      <c r="C12" s="241">
        <v>10062357</v>
      </c>
      <c r="D12" s="242">
        <f>17488801+1462040</f>
        <v>18950841</v>
      </c>
      <c r="E12" s="242">
        <f>495104+41390</f>
        <v>536494</v>
      </c>
      <c r="F12" s="241">
        <f>D12+E12</f>
        <v>19487335</v>
      </c>
      <c r="G12" s="241">
        <f>C12+F12</f>
        <v>29549692</v>
      </c>
    </row>
    <row r="13" spans="2:7" s="95" customFormat="1" ht="18">
      <c r="B13" s="120"/>
      <c r="C13" s="243"/>
      <c r="D13" s="244"/>
      <c r="E13" s="244"/>
      <c r="F13" s="243"/>
      <c r="G13" s="245"/>
    </row>
    <row r="14" spans="2:7" s="95" customFormat="1" ht="18">
      <c r="B14" s="108" t="s">
        <v>26</v>
      </c>
      <c r="C14" s="241">
        <v>10062357</v>
      </c>
      <c r="D14" s="242">
        <f>17488801+1462040</f>
        <v>18950841</v>
      </c>
      <c r="E14" s="242">
        <f>495104+41390</f>
        <v>536494</v>
      </c>
      <c r="F14" s="241">
        <f>D14+E14</f>
        <v>19487335</v>
      </c>
      <c r="G14" s="241">
        <f>C14+F14</f>
        <v>29549692</v>
      </c>
    </row>
    <row r="15" spans="2:7" s="95" customFormat="1" ht="18">
      <c r="B15" s="120"/>
      <c r="C15" s="241"/>
      <c r="D15" s="242"/>
      <c r="E15" s="242"/>
      <c r="F15" s="243"/>
      <c r="G15" s="245"/>
    </row>
    <row r="16" spans="2:7" s="95" customFormat="1" ht="18">
      <c r="B16" s="121" t="s">
        <v>27</v>
      </c>
      <c r="C16" s="241">
        <v>10062357</v>
      </c>
      <c r="D16" s="242">
        <v>18950841</v>
      </c>
      <c r="E16" s="242">
        <v>536494</v>
      </c>
      <c r="F16" s="241">
        <f>D16+E16</f>
        <v>19487335</v>
      </c>
      <c r="G16" s="241">
        <f>C16+F16</f>
        <v>29549692</v>
      </c>
    </row>
    <row r="17" spans="2:7" s="95" customFormat="1" ht="18">
      <c r="B17" s="108"/>
      <c r="C17" s="241"/>
      <c r="D17" s="242"/>
      <c r="E17" s="242"/>
      <c r="F17" s="241"/>
      <c r="G17" s="241"/>
    </row>
    <row r="18" spans="2:7" s="95" customFormat="1" ht="18">
      <c r="B18" s="108" t="s">
        <v>31</v>
      </c>
      <c r="C18" s="241">
        <v>10062357</v>
      </c>
      <c r="D18" s="242">
        <v>18950841</v>
      </c>
      <c r="E18" s="242">
        <v>536494</v>
      </c>
      <c r="F18" s="241">
        <f>D18+E18</f>
        <v>19487335</v>
      </c>
      <c r="G18" s="241">
        <f>C18+F18</f>
        <v>29549692</v>
      </c>
    </row>
    <row r="19" spans="2:7" s="95" customFormat="1" ht="15" customHeight="1">
      <c r="B19" s="108"/>
      <c r="C19" s="241"/>
      <c r="D19" s="242"/>
      <c r="E19" s="242"/>
      <c r="F19" s="241"/>
      <c r="G19" s="241"/>
    </row>
    <row r="20" spans="2:7" s="95" customFormat="1" ht="18">
      <c r="B20" s="108" t="s">
        <v>32</v>
      </c>
      <c r="C20" s="241">
        <v>10062357</v>
      </c>
      <c r="D20" s="242">
        <v>18950841</v>
      </c>
      <c r="E20" s="242">
        <v>536494</v>
      </c>
      <c r="F20" s="241">
        <f>D20+E20</f>
        <v>19487335</v>
      </c>
      <c r="G20" s="241">
        <f>C20+F20</f>
        <v>29549692</v>
      </c>
    </row>
    <row r="21" spans="2:7" s="95" customFormat="1" ht="15" customHeight="1">
      <c r="B21" s="108"/>
      <c r="C21" s="241"/>
      <c r="D21" s="242"/>
      <c r="E21" s="242"/>
      <c r="F21" s="241"/>
      <c r="G21" s="241"/>
    </row>
    <row r="22" spans="2:7" s="95" customFormat="1" ht="18">
      <c r="B22" s="108" t="s">
        <v>34</v>
      </c>
      <c r="C22" s="241">
        <v>10062357</v>
      </c>
      <c r="D22" s="242">
        <v>18950841</v>
      </c>
      <c r="E22" s="242">
        <v>536494</v>
      </c>
      <c r="F22" s="241">
        <f>D22+E22</f>
        <v>19487335</v>
      </c>
      <c r="G22" s="241">
        <f>C22+F22</f>
        <v>29549692</v>
      </c>
    </row>
    <row r="23" spans="2:7" s="95" customFormat="1" ht="18">
      <c r="B23" s="108"/>
      <c r="C23" s="241"/>
      <c r="D23" s="242"/>
      <c r="E23" s="242"/>
      <c r="F23" s="241"/>
      <c r="G23" s="241"/>
    </row>
    <row r="24" spans="2:7" s="95" customFormat="1" ht="18">
      <c r="B24" s="108" t="s">
        <v>35</v>
      </c>
      <c r="C24" s="241">
        <v>10062357</v>
      </c>
      <c r="D24" s="242">
        <v>18950841</v>
      </c>
      <c r="E24" s="242">
        <v>536494</v>
      </c>
      <c r="F24" s="241">
        <f>D24+E24</f>
        <v>19487335</v>
      </c>
      <c r="G24" s="241">
        <f>C24+F24</f>
        <v>29549692</v>
      </c>
    </row>
    <row r="25" spans="2:7" s="95" customFormat="1" ht="18">
      <c r="B25" s="108"/>
      <c r="C25" s="241"/>
      <c r="D25" s="242"/>
      <c r="E25" s="242"/>
      <c r="F25" s="241"/>
      <c r="G25" s="241"/>
    </row>
    <row r="26" spans="2:7" s="95" customFormat="1" ht="18">
      <c r="B26" s="108" t="s">
        <v>45</v>
      </c>
      <c r="C26" s="241">
        <v>10062357</v>
      </c>
      <c r="D26" s="242">
        <v>18950841</v>
      </c>
      <c r="E26" s="242">
        <v>536494</v>
      </c>
      <c r="F26" s="241">
        <f>D26+E26</f>
        <v>19487335</v>
      </c>
      <c r="G26" s="241">
        <f>C26+F26</f>
        <v>29549692</v>
      </c>
    </row>
    <row r="27" spans="2:7" s="95" customFormat="1" ht="16.5" customHeight="1">
      <c r="B27" s="108"/>
      <c r="C27" s="241"/>
      <c r="D27" s="242"/>
      <c r="E27" s="242"/>
      <c r="F27" s="241"/>
      <c r="G27" s="241"/>
    </row>
    <row r="28" spans="2:7" s="95" customFormat="1" ht="18">
      <c r="B28" s="108" t="s">
        <v>50</v>
      </c>
      <c r="C28" s="241">
        <v>10062356</v>
      </c>
      <c r="D28" s="242">
        <v>18950841</v>
      </c>
      <c r="E28" s="242">
        <v>536494</v>
      </c>
      <c r="F28" s="241">
        <f>D28+E28</f>
        <v>19487335</v>
      </c>
      <c r="G28" s="241">
        <f>C28+F28</f>
        <v>29549691</v>
      </c>
    </row>
    <row r="29" spans="2:7" s="95" customFormat="1" ht="15" customHeight="1">
      <c r="B29" s="108"/>
      <c r="C29" s="241"/>
      <c r="D29" s="242"/>
      <c r="E29" s="242"/>
      <c r="F29" s="241"/>
      <c r="G29" s="241"/>
    </row>
    <row r="30" spans="2:7" s="95" customFormat="1" ht="23.25" customHeight="1">
      <c r="B30" s="122" t="s">
        <v>51</v>
      </c>
      <c r="C30" s="241">
        <v>10062356</v>
      </c>
      <c r="D30" s="242">
        <v>18950841</v>
      </c>
      <c r="E30" s="242">
        <v>536494</v>
      </c>
      <c r="F30" s="241">
        <f>D30+E30</f>
        <v>19487335</v>
      </c>
      <c r="G30" s="241">
        <f>C30+F30</f>
        <v>29549691</v>
      </c>
    </row>
    <row r="31" spans="2:7" s="95" customFormat="1" ht="18">
      <c r="B31" s="108"/>
      <c r="C31" s="241"/>
      <c r="D31" s="242"/>
      <c r="E31" s="242"/>
      <c r="F31" s="241"/>
      <c r="G31" s="241"/>
    </row>
    <row r="32" spans="2:7" s="95" customFormat="1" ht="18">
      <c r="B32" s="108" t="s">
        <v>52</v>
      </c>
      <c r="C32" s="241">
        <v>10062356</v>
      </c>
      <c r="D32" s="242">
        <v>18950841</v>
      </c>
      <c r="E32" s="242">
        <v>536494</v>
      </c>
      <c r="F32" s="241">
        <f>D32+E32</f>
        <v>19487335</v>
      </c>
      <c r="G32" s="241">
        <f>C32+F32</f>
        <v>29549691</v>
      </c>
    </row>
    <row r="33" spans="2:7" s="95" customFormat="1" ht="18">
      <c r="B33" s="108"/>
      <c r="C33" s="241"/>
      <c r="D33" s="242"/>
      <c r="E33" s="242"/>
      <c r="F33" s="241"/>
      <c r="G33" s="241"/>
    </row>
    <row r="34" spans="2:7" s="95" customFormat="1" ht="18">
      <c r="B34" s="108" t="s">
        <v>11</v>
      </c>
      <c r="C34" s="241">
        <v>10062356</v>
      </c>
      <c r="D34" s="242">
        <v>18950841</v>
      </c>
      <c r="E34" s="242">
        <v>536494</v>
      </c>
      <c r="F34" s="241">
        <f>D34+E34</f>
        <v>19487335</v>
      </c>
      <c r="G34" s="241">
        <f>C34+F34</f>
        <v>29549691</v>
      </c>
    </row>
    <row r="35" spans="2:7" s="95" customFormat="1" ht="18">
      <c r="B35" s="108"/>
      <c r="C35" s="241"/>
      <c r="D35" s="242"/>
      <c r="E35" s="242"/>
      <c r="F35" s="241"/>
      <c r="G35" s="241"/>
    </row>
    <row r="36" spans="2:7" s="95" customFormat="1" ht="19.5">
      <c r="B36" s="109" t="s">
        <v>4</v>
      </c>
      <c r="C36" s="246">
        <f>SUM(C12:C35)</f>
        <v>120748280</v>
      </c>
      <c r="D36" s="247">
        <f>SUM(D12:D35)</f>
        <v>227410092</v>
      </c>
      <c r="E36" s="247">
        <f>SUM(E12:E35)</f>
        <v>6437928</v>
      </c>
      <c r="F36" s="246">
        <f>SUM(F12:F35)</f>
        <v>233848020</v>
      </c>
      <c r="G36" s="248">
        <f>SUM(G12:G35)</f>
        <v>354596300</v>
      </c>
    </row>
    <row r="37" spans="2:7" s="95" customFormat="1" ht="14.25">
      <c r="B37" s="110"/>
      <c r="C37" s="110"/>
      <c r="D37" s="110"/>
      <c r="E37" s="110"/>
      <c r="F37" s="110"/>
      <c r="G37" s="110"/>
    </row>
    <row r="38" spans="2:7" s="95" customFormat="1" ht="18">
      <c r="B38" s="102"/>
      <c r="C38" s="371" t="s">
        <v>330</v>
      </c>
      <c r="D38" s="371"/>
      <c r="E38" s="371"/>
      <c r="F38" s="371"/>
      <c r="G38" s="248">
        <v>1037000</v>
      </c>
    </row>
    <row r="39" spans="2:7" s="95" customFormat="1" ht="14.25">
      <c r="B39" s="102"/>
      <c r="C39" s="111"/>
      <c r="D39" s="111"/>
      <c r="E39" s="111"/>
      <c r="F39" s="111"/>
      <c r="G39" s="111"/>
    </row>
    <row r="40" spans="2:7" s="95" customFormat="1" ht="18">
      <c r="B40" s="102"/>
      <c r="C40" s="371" t="s">
        <v>331</v>
      </c>
      <c r="D40" s="371"/>
      <c r="E40" s="371"/>
      <c r="F40" s="371"/>
      <c r="G40" s="248">
        <f>G36+G38</f>
        <v>355633300</v>
      </c>
    </row>
    <row r="41" spans="2:7" s="95" customFormat="1" ht="14.25">
      <c r="B41" s="102"/>
      <c r="C41" s="102"/>
      <c r="D41" s="102"/>
      <c r="E41" s="102"/>
      <c r="F41" s="102"/>
      <c r="G41" s="102"/>
    </row>
    <row r="42" spans="2:7" s="95" customFormat="1" ht="14.25">
      <c r="B42" s="102"/>
      <c r="C42" s="102"/>
      <c r="D42" s="102"/>
      <c r="E42" s="102"/>
      <c r="F42" s="102"/>
      <c r="G42" s="102"/>
    </row>
  </sheetData>
  <sheetProtection/>
  <mergeCells count="6">
    <mergeCell ref="B2:G2"/>
    <mergeCell ref="B4:G4"/>
    <mergeCell ref="C6:G6"/>
    <mergeCell ref="D7:F7"/>
    <mergeCell ref="C38:F38"/>
    <mergeCell ref="C40:F40"/>
  </mergeCells>
  <printOptions/>
  <pageMargins left="0.17" right="0.17" top="0.7480314960629921" bottom="0.7480314960629921" header="0.31496062992125984" footer="0.31496062992125984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2:AP114"/>
  <sheetViews>
    <sheetView tabSelected="1" zoomScale="70" zoomScaleNormal="7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7" sqref="E7"/>
    </sheetView>
  </sheetViews>
  <sheetFormatPr defaultColWidth="11.00390625" defaultRowHeight="15.75"/>
  <cols>
    <col min="1" max="1" width="5.50390625" style="14" customWidth="1"/>
    <col min="2" max="2" width="7.125" style="2" customWidth="1"/>
    <col min="3" max="3" width="9.50390625" style="2" customWidth="1"/>
    <col min="4" max="4" width="42.75390625" style="2" customWidth="1"/>
    <col min="5" max="5" width="15.375" style="2" customWidth="1"/>
    <col min="6" max="6" width="15.625" style="2" customWidth="1"/>
    <col min="7" max="7" width="16.50390625" style="2" customWidth="1"/>
    <col min="8" max="8" width="16.625" style="2" customWidth="1"/>
    <col min="9" max="9" width="16.375" style="2" customWidth="1"/>
    <col min="10" max="10" width="16.00390625" style="2" customWidth="1"/>
    <col min="11" max="11" width="15.375" style="2" customWidth="1"/>
    <col min="12" max="12" width="16.25390625" style="2" customWidth="1"/>
    <col min="13" max="14" width="14.75390625" style="2" hidden="1" customWidth="1"/>
    <col min="15" max="15" width="13.50390625" style="2" hidden="1" customWidth="1"/>
    <col min="16" max="16" width="17.875" style="2" hidden="1" customWidth="1"/>
    <col min="17" max="17" width="16.50390625" style="2" customWidth="1"/>
    <col min="18" max="18" width="17.75390625" style="2" customWidth="1"/>
    <col min="19" max="19" width="16.375" style="2" customWidth="1"/>
    <col min="20" max="20" width="7.50390625" style="249" customWidth="1"/>
    <col min="21" max="21" width="11.00390625" style="22" customWidth="1"/>
    <col min="22" max="23" width="13.375" style="2" customWidth="1"/>
    <col min="24" max="24" width="51.50390625" style="2" customWidth="1"/>
    <col min="25" max="25" width="17.25390625" style="29" customWidth="1"/>
    <col min="26" max="26" width="15.875" style="2" customWidth="1"/>
    <col min="27" max="27" width="18.875" style="2" customWidth="1"/>
    <col min="28" max="28" width="18.75390625" style="2" customWidth="1"/>
    <col min="29" max="29" width="11.50390625" style="250" customWidth="1"/>
    <col min="30" max="30" width="11.00390625" style="18" customWidth="1"/>
    <col min="31" max="31" width="9.875" style="2" customWidth="1"/>
    <col min="32" max="32" width="10.625" style="2" hidden="1" customWidth="1"/>
    <col min="33" max="33" width="50.375" style="2" customWidth="1"/>
    <col min="34" max="34" width="19.00390625" style="2" customWidth="1"/>
    <col min="35" max="35" width="18.875" style="2" customWidth="1"/>
    <col min="36" max="36" width="18.50390625" style="2" hidden="1" customWidth="1"/>
    <col min="37" max="37" width="17.125" style="2" hidden="1" customWidth="1"/>
    <col min="38" max="38" width="19.25390625" style="21" customWidth="1"/>
    <col min="39" max="39" width="10.375" style="251" customWidth="1"/>
    <col min="40" max="40" width="11.75390625" style="18" bestFit="1" customWidth="1"/>
    <col min="41" max="41" width="14.50390625" style="18" bestFit="1" customWidth="1"/>
    <col min="42" max="42" width="17.00390625" style="18" bestFit="1" customWidth="1"/>
    <col min="43" max="16384" width="11.00390625" style="18" customWidth="1"/>
  </cols>
  <sheetData>
    <row r="1" ht="16.5" thickBot="1"/>
    <row r="2" spans="2:39" ht="21" customHeight="1" thickTop="1">
      <c r="B2" s="372" t="s">
        <v>145</v>
      </c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4"/>
      <c r="V2" s="375" t="s">
        <v>145</v>
      </c>
      <c r="W2" s="376"/>
      <c r="X2" s="376"/>
      <c r="Y2" s="376"/>
      <c r="Z2" s="376"/>
      <c r="AA2" s="376"/>
      <c r="AB2" s="376"/>
      <c r="AC2" s="377"/>
      <c r="AE2" s="378" t="s">
        <v>145</v>
      </c>
      <c r="AF2" s="379"/>
      <c r="AG2" s="379"/>
      <c r="AH2" s="379"/>
      <c r="AI2" s="379"/>
      <c r="AJ2" s="379"/>
      <c r="AK2" s="380"/>
      <c r="AM2" s="252"/>
    </row>
    <row r="3" spans="2:39" ht="18" customHeight="1">
      <c r="B3" s="381" t="s">
        <v>96</v>
      </c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3"/>
      <c r="V3" s="384" t="s">
        <v>148</v>
      </c>
      <c r="W3" s="382"/>
      <c r="X3" s="382"/>
      <c r="Y3" s="382"/>
      <c r="Z3" s="382"/>
      <c r="AA3" s="382"/>
      <c r="AB3" s="382"/>
      <c r="AC3" s="385"/>
      <c r="AE3" s="386" t="s">
        <v>91</v>
      </c>
      <c r="AF3" s="387"/>
      <c r="AG3" s="387"/>
      <c r="AH3" s="387"/>
      <c r="AI3" s="387"/>
      <c r="AJ3" s="387"/>
      <c r="AK3" s="388"/>
      <c r="AM3" s="252"/>
    </row>
    <row r="4" spans="2:39" ht="21" customHeight="1" thickBot="1">
      <c r="B4" s="389" t="s">
        <v>380</v>
      </c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1"/>
      <c r="V4" s="392" t="s">
        <v>383</v>
      </c>
      <c r="W4" s="393"/>
      <c r="X4" s="393"/>
      <c r="Y4" s="393"/>
      <c r="Z4" s="393"/>
      <c r="AA4" s="393"/>
      <c r="AB4" s="393"/>
      <c r="AC4" s="394"/>
      <c r="AE4" s="395" t="s">
        <v>384</v>
      </c>
      <c r="AF4" s="396"/>
      <c r="AG4" s="396"/>
      <c r="AH4" s="396"/>
      <c r="AI4" s="396"/>
      <c r="AJ4" s="396"/>
      <c r="AK4" s="397"/>
      <c r="AL4" s="23" t="s">
        <v>97</v>
      </c>
      <c r="AM4" s="253"/>
    </row>
    <row r="5" spans="2:39" ht="21" customHeight="1" thickBot="1"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5"/>
      <c r="V5" s="256"/>
      <c r="W5" s="257"/>
      <c r="X5" s="257"/>
      <c r="Y5" s="257"/>
      <c r="Z5" s="257"/>
      <c r="AA5" s="257"/>
      <c r="AB5" s="257"/>
      <c r="AC5" s="258"/>
      <c r="AE5" s="259"/>
      <c r="AF5" s="259"/>
      <c r="AG5" s="259"/>
      <c r="AH5" s="259"/>
      <c r="AI5" s="259"/>
      <c r="AJ5" s="259"/>
      <c r="AK5" s="259"/>
      <c r="AL5" s="260"/>
      <c r="AM5" s="261"/>
    </row>
    <row r="6" spans="2:39" ht="40.5" customHeight="1" thickBot="1" thickTop="1">
      <c r="B6" s="158" t="s">
        <v>28</v>
      </c>
      <c r="C6" s="160"/>
      <c r="D6" s="159" t="s">
        <v>6</v>
      </c>
      <c r="E6" s="159" t="s">
        <v>10</v>
      </c>
      <c r="F6" s="159" t="s">
        <v>26</v>
      </c>
      <c r="G6" s="159" t="s">
        <v>27</v>
      </c>
      <c r="H6" s="159" t="s">
        <v>31</v>
      </c>
      <c r="I6" s="159" t="s">
        <v>32</v>
      </c>
      <c r="J6" s="159" t="s">
        <v>34</v>
      </c>
      <c r="K6" s="159" t="s">
        <v>35</v>
      </c>
      <c r="L6" s="159" t="s">
        <v>45</v>
      </c>
      <c r="M6" s="159" t="s">
        <v>50</v>
      </c>
      <c r="N6" s="159" t="s">
        <v>51</v>
      </c>
      <c r="O6" s="160" t="s">
        <v>52</v>
      </c>
      <c r="P6" s="160" t="s">
        <v>11</v>
      </c>
      <c r="Q6" s="159" t="s">
        <v>381</v>
      </c>
      <c r="R6" s="159" t="s">
        <v>382</v>
      </c>
      <c r="S6" s="160" t="s">
        <v>0</v>
      </c>
      <c r="T6" s="262" t="s">
        <v>129</v>
      </c>
      <c r="U6" s="25"/>
      <c r="V6" s="184" t="s">
        <v>28</v>
      </c>
      <c r="W6" s="159"/>
      <c r="X6" s="159" t="s">
        <v>6</v>
      </c>
      <c r="Y6" s="185" t="s">
        <v>55</v>
      </c>
      <c r="Z6" s="159" t="s">
        <v>147</v>
      </c>
      <c r="AA6" s="159" t="s">
        <v>95</v>
      </c>
      <c r="AB6" s="159" t="s">
        <v>54</v>
      </c>
      <c r="AC6" s="262" t="s">
        <v>129</v>
      </c>
      <c r="AE6" s="184" t="s">
        <v>28</v>
      </c>
      <c r="AF6" s="159"/>
      <c r="AG6" s="159" t="s">
        <v>6</v>
      </c>
      <c r="AH6" s="159" t="s">
        <v>385</v>
      </c>
      <c r="AI6" s="160" t="s">
        <v>386</v>
      </c>
      <c r="AJ6" s="159" t="s">
        <v>321</v>
      </c>
      <c r="AK6" s="160" t="s">
        <v>322</v>
      </c>
      <c r="AL6" s="159" t="s">
        <v>291</v>
      </c>
      <c r="AM6" s="263" t="s">
        <v>129</v>
      </c>
    </row>
    <row r="7" spans="2:39" ht="16.5" customHeight="1" thickTop="1">
      <c r="B7" s="163"/>
      <c r="C7" s="177"/>
      <c r="D7" s="164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264"/>
      <c r="U7" s="26"/>
      <c r="V7" s="163"/>
      <c r="W7" s="177"/>
      <c r="X7" s="164"/>
      <c r="Y7" s="161"/>
      <c r="Z7" s="162"/>
      <c r="AA7" s="161"/>
      <c r="AB7" s="161"/>
      <c r="AC7" s="265"/>
      <c r="AE7" s="163"/>
      <c r="AF7" s="177"/>
      <c r="AG7" s="164"/>
      <c r="AH7" s="165"/>
      <c r="AI7" s="165"/>
      <c r="AJ7" s="166"/>
      <c r="AK7" s="165"/>
      <c r="AL7" s="165"/>
      <c r="AM7" s="266"/>
    </row>
    <row r="8" spans="1:39" s="272" customFormat="1" ht="19.5" customHeight="1">
      <c r="A8" s="14"/>
      <c r="B8" s="157">
        <v>1131</v>
      </c>
      <c r="C8" s="178" t="s">
        <v>218</v>
      </c>
      <c r="D8" s="267" t="s">
        <v>171</v>
      </c>
      <c r="E8" s="268">
        <v>5693605.3</v>
      </c>
      <c r="F8" s="268">
        <v>5726469.4</v>
      </c>
      <c r="G8" s="268">
        <v>5753317.21</v>
      </c>
      <c r="H8" s="268">
        <v>5782482.1</v>
      </c>
      <c r="I8" s="268">
        <v>5781269.32</v>
      </c>
      <c r="J8" s="268">
        <v>5782482.3</v>
      </c>
      <c r="K8" s="268">
        <v>5782482.3</v>
      </c>
      <c r="L8" s="268">
        <v>5785805.64</v>
      </c>
      <c r="M8" s="268"/>
      <c r="N8" s="268"/>
      <c r="O8" s="268"/>
      <c r="P8" s="268"/>
      <c r="Q8" s="268">
        <v>46087913.56999999</v>
      </c>
      <c r="R8" s="269">
        <v>46953368</v>
      </c>
      <c r="S8" s="269">
        <v>865454.4300000072</v>
      </c>
      <c r="T8" s="270">
        <v>0.018432211934189837</v>
      </c>
      <c r="U8" s="26"/>
      <c r="V8" s="157">
        <v>1131</v>
      </c>
      <c r="W8" s="178" t="s">
        <v>218</v>
      </c>
      <c r="X8" s="267" t="s">
        <v>171</v>
      </c>
      <c r="Y8" s="268">
        <v>5785805.64</v>
      </c>
      <c r="Z8" s="344">
        <v>0.20280370773608655</v>
      </c>
      <c r="AA8" s="271">
        <v>5872873</v>
      </c>
      <c r="AB8" s="269">
        <v>87067.36000000034</v>
      </c>
      <c r="AC8" s="270">
        <v>0.01482534357545282</v>
      </c>
      <c r="AE8" s="157">
        <v>1131</v>
      </c>
      <c r="AF8" s="178" t="s">
        <v>218</v>
      </c>
      <c r="AG8" s="267" t="s">
        <v>171</v>
      </c>
      <c r="AH8" s="273">
        <v>46087913.56999999</v>
      </c>
      <c r="AI8" s="273">
        <v>70444862.30400003</v>
      </c>
      <c r="AJ8" s="274"/>
      <c r="AK8" s="275"/>
      <c r="AL8" s="273">
        <v>24356948.734000042</v>
      </c>
      <c r="AM8" s="276">
        <v>0.2983217193092829</v>
      </c>
    </row>
    <row r="9" spans="1:39" s="272" customFormat="1" ht="19.5" customHeight="1">
      <c r="A9" s="14"/>
      <c r="B9" s="27">
        <v>1221</v>
      </c>
      <c r="C9" s="26" t="s">
        <v>332</v>
      </c>
      <c r="D9" s="277" t="s">
        <v>292</v>
      </c>
      <c r="E9" s="278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8">
        <v>0</v>
      </c>
      <c r="R9" s="278">
        <v>4737729</v>
      </c>
      <c r="S9" s="278">
        <v>4737729</v>
      </c>
      <c r="T9" s="280">
        <v>1</v>
      </c>
      <c r="U9" s="26"/>
      <c r="V9" s="27">
        <v>1221</v>
      </c>
      <c r="W9" s="26" t="s">
        <v>332</v>
      </c>
      <c r="X9" s="277" t="s">
        <v>292</v>
      </c>
      <c r="Y9" s="278">
        <v>0</v>
      </c>
      <c r="Z9" s="345">
        <v>0</v>
      </c>
      <c r="AA9" s="281">
        <v>972701</v>
      </c>
      <c r="AB9" s="281">
        <v>972701</v>
      </c>
      <c r="AC9" s="280">
        <v>1</v>
      </c>
      <c r="AE9" s="27">
        <v>1221</v>
      </c>
      <c r="AF9" s="26" t="s">
        <v>332</v>
      </c>
      <c r="AG9" s="277" t="s">
        <v>292</v>
      </c>
      <c r="AH9" s="282">
        <v>0</v>
      </c>
      <c r="AI9" s="282">
        <v>19915280.606</v>
      </c>
      <c r="AJ9" s="283"/>
      <c r="AK9" s="284"/>
      <c r="AL9" s="282">
        <v>19915280.606</v>
      </c>
      <c r="AM9" s="285">
        <v>0.24392056721848035</v>
      </c>
    </row>
    <row r="10" spans="1:39" s="272" customFormat="1" ht="19.5" customHeight="1">
      <c r="A10" s="14"/>
      <c r="B10" s="157">
        <v>1321</v>
      </c>
      <c r="C10" s="178" t="s">
        <v>220</v>
      </c>
      <c r="D10" s="267" t="s">
        <v>172</v>
      </c>
      <c r="E10" s="268"/>
      <c r="F10" s="268"/>
      <c r="G10" s="268"/>
      <c r="H10" s="268">
        <v>520984.65</v>
      </c>
      <c r="I10" s="268"/>
      <c r="J10" s="268"/>
      <c r="K10" s="268"/>
      <c r="L10" s="268">
        <v>2163.21</v>
      </c>
      <c r="M10" s="268"/>
      <c r="N10" s="268"/>
      <c r="O10" s="268"/>
      <c r="P10" s="268"/>
      <c r="Q10" s="269">
        <v>523147.86000000004</v>
      </c>
      <c r="R10" s="269">
        <v>556119</v>
      </c>
      <c r="S10" s="269">
        <v>32971.139999999956</v>
      </c>
      <c r="T10" s="270"/>
      <c r="U10" s="26"/>
      <c r="V10" s="157">
        <v>1321</v>
      </c>
      <c r="W10" s="178" t="s">
        <v>220</v>
      </c>
      <c r="X10" s="267" t="s">
        <v>172</v>
      </c>
      <c r="Y10" s="271">
        <v>2163.21</v>
      </c>
      <c r="Z10" s="344">
        <v>7.582470547900738E-05</v>
      </c>
      <c r="AA10" s="271">
        <v>0</v>
      </c>
      <c r="AB10" s="269">
        <v>-2163.21</v>
      </c>
      <c r="AC10" s="270"/>
      <c r="AE10" s="157">
        <v>1321</v>
      </c>
      <c r="AF10" s="178" t="s">
        <v>220</v>
      </c>
      <c r="AG10" s="267" t="s">
        <v>172</v>
      </c>
      <c r="AH10" s="273">
        <v>523147.86000000004</v>
      </c>
      <c r="AI10" s="273">
        <v>1331620.48594617</v>
      </c>
      <c r="AJ10" s="274"/>
      <c r="AK10" s="275"/>
      <c r="AL10" s="273">
        <v>808472.62594617</v>
      </c>
      <c r="AM10" s="276">
        <v>0.00990210007093706</v>
      </c>
    </row>
    <row r="11" spans="1:39" s="272" customFormat="1" ht="19.5" customHeight="1">
      <c r="A11" s="14"/>
      <c r="B11" s="27">
        <v>1322</v>
      </c>
      <c r="C11" s="26" t="s">
        <v>221</v>
      </c>
      <c r="D11" s="277" t="s">
        <v>173</v>
      </c>
      <c r="E11" s="279"/>
      <c r="F11" s="279"/>
      <c r="G11" s="279"/>
      <c r="H11" s="279"/>
      <c r="I11" s="279"/>
      <c r="J11" s="279"/>
      <c r="K11" s="279"/>
      <c r="L11" s="279">
        <v>98262.1</v>
      </c>
      <c r="M11" s="279"/>
      <c r="N11" s="279"/>
      <c r="O11" s="279"/>
      <c r="P11" s="279"/>
      <c r="Q11" s="278">
        <v>98262.1</v>
      </c>
      <c r="R11" s="278">
        <v>0</v>
      </c>
      <c r="S11" s="278">
        <v>-98262.1</v>
      </c>
      <c r="T11" s="280"/>
      <c r="U11" s="26"/>
      <c r="V11" s="27">
        <v>1322</v>
      </c>
      <c r="W11" s="26" t="s">
        <v>221</v>
      </c>
      <c r="X11" s="277" t="s">
        <v>173</v>
      </c>
      <c r="Y11" s="278">
        <v>98262.1</v>
      </c>
      <c r="Z11" s="345">
        <v>0.0034442771585970716</v>
      </c>
      <c r="AA11" s="281">
        <v>0</v>
      </c>
      <c r="AB11" s="278">
        <v>-98262.1</v>
      </c>
      <c r="AC11" s="280"/>
      <c r="AE11" s="27">
        <v>1322</v>
      </c>
      <c r="AF11" s="26" t="s">
        <v>221</v>
      </c>
      <c r="AG11" s="277" t="s">
        <v>173</v>
      </c>
      <c r="AH11" s="282">
        <v>98262.1</v>
      </c>
      <c r="AI11" s="282">
        <v>13316204.859461699</v>
      </c>
      <c r="AJ11" s="283"/>
      <c r="AK11" s="284"/>
      <c r="AL11" s="282">
        <v>13217942.759461699</v>
      </c>
      <c r="AM11" s="285">
        <v>0.1618921751159233</v>
      </c>
    </row>
    <row r="12" spans="1:39" s="272" customFormat="1" ht="19.5" customHeight="1">
      <c r="A12" s="14"/>
      <c r="B12" s="157" t="s">
        <v>333</v>
      </c>
      <c r="C12" s="178" t="s">
        <v>334</v>
      </c>
      <c r="D12" s="267" t="s">
        <v>285</v>
      </c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9">
        <v>0</v>
      </c>
      <c r="R12" s="269">
        <v>0</v>
      </c>
      <c r="S12" s="269">
        <v>0</v>
      </c>
      <c r="T12" s="270"/>
      <c r="U12" s="26"/>
      <c r="V12" s="157" t="s">
        <v>333</v>
      </c>
      <c r="W12" s="178" t="s">
        <v>334</v>
      </c>
      <c r="X12" s="267" t="s">
        <v>285</v>
      </c>
      <c r="Y12" s="271">
        <v>0</v>
      </c>
      <c r="Z12" s="344">
        <v>0</v>
      </c>
      <c r="AA12" s="271">
        <v>0</v>
      </c>
      <c r="AB12" s="269">
        <v>0</v>
      </c>
      <c r="AC12" s="270"/>
      <c r="AE12" s="157" t="s">
        <v>333</v>
      </c>
      <c r="AF12" s="178" t="s">
        <v>334</v>
      </c>
      <c r="AG12" s="267" t="s">
        <v>285</v>
      </c>
      <c r="AH12" s="273">
        <v>0</v>
      </c>
      <c r="AI12" s="273">
        <v>3143245.9947264</v>
      </c>
      <c r="AJ12" s="274"/>
      <c r="AK12" s="275"/>
      <c r="AL12" s="273">
        <v>3143245.9947264</v>
      </c>
      <c r="AM12" s="276">
        <v>0.038498194482376055</v>
      </c>
    </row>
    <row r="13" spans="1:39" s="272" customFormat="1" ht="19.5" customHeight="1">
      <c r="A13" s="14"/>
      <c r="B13" s="27">
        <v>1411</v>
      </c>
      <c r="C13" s="26" t="s">
        <v>225</v>
      </c>
      <c r="D13" s="277" t="s">
        <v>174</v>
      </c>
      <c r="E13" s="279">
        <v>122726.58</v>
      </c>
      <c r="F13" s="279">
        <v>222082.96</v>
      </c>
      <c r="G13" s="279">
        <v>13354.570000000007</v>
      </c>
      <c r="H13" s="279">
        <v>121171.06</v>
      </c>
      <c r="I13" s="279">
        <v>125211</v>
      </c>
      <c r="J13" s="279">
        <v>121171.06</v>
      </c>
      <c r="K13" s="279">
        <v>125185.74</v>
      </c>
      <c r="L13" s="279">
        <v>124829.98999999999</v>
      </c>
      <c r="M13" s="279"/>
      <c r="N13" s="279"/>
      <c r="O13" s="279"/>
      <c r="P13" s="279"/>
      <c r="Q13" s="279">
        <v>975732.96</v>
      </c>
      <c r="R13" s="278">
        <v>2481642</v>
      </c>
      <c r="S13" s="278">
        <v>1505909.04</v>
      </c>
      <c r="T13" s="280">
        <v>0.6068196137879678</v>
      </c>
      <c r="U13" s="26"/>
      <c r="V13" s="27">
        <v>1411</v>
      </c>
      <c r="W13" s="26" t="s">
        <v>225</v>
      </c>
      <c r="X13" s="277" t="s">
        <v>174</v>
      </c>
      <c r="Y13" s="279">
        <v>124829.98999999999</v>
      </c>
      <c r="Z13" s="345">
        <v>0.004375533224558612</v>
      </c>
      <c r="AA13" s="281">
        <v>395814</v>
      </c>
      <c r="AB13" s="281">
        <v>270984.01</v>
      </c>
      <c r="AC13" s="280">
        <v>0.6846246216657319</v>
      </c>
      <c r="AE13" s="27">
        <v>1411</v>
      </c>
      <c r="AF13" s="26" t="s">
        <v>225</v>
      </c>
      <c r="AG13" s="277" t="s">
        <v>174</v>
      </c>
      <c r="AH13" s="282">
        <v>975732.96</v>
      </c>
      <c r="AI13" s="282">
        <v>6359244.6994199995</v>
      </c>
      <c r="AJ13" s="283"/>
      <c r="AK13" s="284"/>
      <c r="AL13" s="282">
        <v>5383511.7394199995</v>
      </c>
      <c r="AM13" s="285">
        <v>0.06593676800672613</v>
      </c>
    </row>
    <row r="14" spans="1:39" s="272" customFormat="1" ht="19.5" customHeight="1">
      <c r="A14" s="14"/>
      <c r="B14" s="157">
        <v>1421</v>
      </c>
      <c r="C14" s="178" t="s">
        <v>224</v>
      </c>
      <c r="D14" s="267" t="s">
        <v>175</v>
      </c>
      <c r="E14" s="268">
        <v>170808.74</v>
      </c>
      <c r="F14" s="268">
        <v>170808.74</v>
      </c>
      <c r="G14" s="268">
        <v>170775.88</v>
      </c>
      <c r="H14" s="268">
        <v>170808.74</v>
      </c>
      <c r="I14" s="268">
        <v>171760.11</v>
      </c>
      <c r="J14" s="268">
        <v>171794.66</v>
      </c>
      <c r="K14" s="268">
        <v>171794.66</v>
      </c>
      <c r="L14" s="268">
        <v>171083.06</v>
      </c>
      <c r="M14" s="268"/>
      <c r="N14" s="268"/>
      <c r="O14" s="268"/>
      <c r="P14" s="268"/>
      <c r="Q14" s="268">
        <v>1369634.59</v>
      </c>
      <c r="R14" s="269">
        <v>1408600</v>
      </c>
      <c r="S14" s="269">
        <v>38965.409999999916</v>
      </c>
      <c r="T14" s="270">
        <v>0.02766250887405929</v>
      </c>
      <c r="U14" s="26"/>
      <c r="V14" s="157">
        <v>1421</v>
      </c>
      <c r="W14" s="178" t="s">
        <v>224</v>
      </c>
      <c r="X14" s="267" t="s">
        <v>175</v>
      </c>
      <c r="Y14" s="268">
        <v>171083.06</v>
      </c>
      <c r="Z14" s="344">
        <v>0.005996793023769004</v>
      </c>
      <c r="AA14" s="271">
        <v>176186</v>
      </c>
      <c r="AB14" s="269">
        <v>5102.940000000002</v>
      </c>
      <c r="AC14" s="270">
        <v>0.02896336825854496</v>
      </c>
      <c r="AE14" s="157">
        <v>1421</v>
      </c>
      <c r="AF14" s="178" t="s">
        <v>224</v>
      </c>
      <c r="AG14" s="267" t="s">
        <v>175</v>
      </c>
      <c r="AH14" s="273">
        <v>1369634.59</v>
      </c>
      <c r="AI14" s="273">
        <v>2113345.6891200007</v>
      </c>
      <c r="AJ14" s="274"/>
      <c r="AK14" s="275"/>
      <c r="AL14" s="273">
        <v>743711.0991200006</v>
      </c>
      <c r="AM14" s="276">
        <v>0.009108906710025295</v>
      </c>
    </row>
    <row r="15" spans="1:39" s="272" customFormat="1" ht="19.5" customHeight="1">
      <c r="A15" s="14"/>
      <c r="B15" s="27">
        <v>1431</v>
      </c>
      <c r="C15" s="26" t="s">
        <v>223</v>
      </c>
      <c r="D15" s="277" t="s">
        <v>176</v>
      </c>
      <c r="E15" s="279">
        <v>683232.72</v>
      </c>
      <c r="F15" s="279">
        <v>683232.72</v>
      </c>
      <c r="G15" s="279">
        <v>683101.26</v>
      </c>
      <c r="H15" s="279">
        <v>683232.72</v>
      </c>
      <c r="I15" s="279">
        <v>687038.19</v>
      </c>
      <c r="J15" s="279">
        <v>687176.4</v>
      </c>
      <c r="K15" s="279">
        <v>687176.4</v>
      </c>
      <c r="L15" s="279">
        <v>684330.03</v>
      </c>
      <c r="M15" s="279"/>
      <c r="N15" s="279"/>
      <c r="O15" s="279"/>
      <c r="P15" s="279"/>
      <c r="Q15" s="279">
        <v>5478520.44</v>
      </c>
      <c r="R15" s="278">
        <v>5634405</v>
      </c>
      <c r="S15" s="278">
        <v>155884.5599999996</v>
      </c>
      <c r="T15" s="280">
        <v>0.027666552191402568</v>
      </c>
      <c r="U15" s="26"/>
      <c r="V15" s="27">
        <v>1431</v>
      </c>
      <c r="W15" s="26" t="s">
        <v>223</v>
      </c>
      <c r="X15" s="277" t="s">
        <v>176</v>
      </c>
      <c r="Y15" s="279">
        <v>684330.03</v>
      </c>
      <c r="Z15" s="345">
        <v>0.023987094630290303</v>
      </c>
      <c r="AA15" s="281">
        <v>704745</v>
      </c>
      <c r="AB15" s="278">
        <v>20414.969999999972</v>
      </c>
      <c r="AC15" s="280">
        <v>0.028967881999872255</v>
      </c>
      <c r="AE15" s="27">
        <v>1431</v>
      </c>
      <c r="AF15" s="26" t="s">
        <v>223</v>
      </c>
      <c r="AG15" s="277" t="s">
        <v>176</v>
      </c>
      <c r="AH15" s="282">
        <v>5478520.44</v>
      </c>
      <c r="AI15" s="282">
        <v>8453382.756480003</v>
      </c>
      <c r="AJ15" s="283"/>
      <c r="AK15" s="284"/>
      <c r="AL15" s="282">
        <v>2974862.3164800024</v>
      </c>
      <c r="AM15" s="285">
        <v>0.03643584632265084</v>
      </c>
    </row>
    <row r="16" spans="1:39" s="272" customFormat="1" ht="19.5" customHeight="1">
      <c r="A16" s="14"/>
      <c r="B16" s="157">
        <v>1432</v>
      </c>
      <c r="C16" s="178" t="s">
        <v>226</v>
      </c>
      <c r="D16" s="267" t="s">
        <v>177</v>
      </c>
      <c r="E16" s="268">
        <v>91709.56</v>
      </c>
      <c r="F16" s="268">
        <v>91709.56</v>
      </c>
      <c r="G16" s="268">
        <v>91687.65</v>
      </c>
      <c r="H16" s="268">
        <v>91709.56</v>
      </c>
      <c r="I16" s="268">
        <v>92191.21</v>
      </c>
      <c r="J16" s="268">
        <v>92366.84</v>
      </c>
      <c r="K16" s="268">
        <v>92366.84</v>
      </c>
      <c r="L16" s="268">
        <v>92277.26</v>
      </c>
      <c r="M16" s="268"/>
      <c r="N16" s="268"/>
      <c r="O16" s="268"/>
      <c r="P16" s="268"/>
      <c r="Q16" s="268">
        <v>736018.48</v>
      </c>
      <c r="R16" s="269">
        <v>768328</v>
      </c>
      <c r="S16" s="269">
        <v>32309.52000000002</v>
      </c>
      <c r="T16" s="270">
        <v>0.042051727907872705</v>
      </c>
      <c r="U16" s="26"/>
      <c r="V16" s="157">
        <v>1432</v>
      </c>
      <c r="W16" s="178" t="s">
        <v>226</v>
      </c>
      <c r="X16" s="267" t="s">
        <v>177</v>
      </c>
      <c r="Y16" s="268">
        <v>92277.26</v>
      </c>
      <c r="Z16" s="344">
        <v>0.003234496910567993</v>
      </c>
      <c r="AA16" s="271">
        <v>96115</v>
      </c>
      <c r="AB16" s="269">
        <v>3837.7400000000052</v>
      </c>
      <c r="AC16" s="270">
        <v>0.03992862716537487</v>
      </c>
      <c r="AE16" s="157">
        <v>1432</v>
      </c>
      <c r="AF16" s="178" t="s">
        <v>226</v>
      </c>
      <c r="AG16" s="267" t="s">
        <v>177</v>
      </c>
      <c r="AH16" s="273">
        <v>736018.48</v>
      </c>
      <c r="AI16" s="273">
        <v>1152790.247592</v>
      </c>
      <c r="AJ16" s="274"/>
      <c r="AK16" s="275"/>
      <c r="AL16" s="273">
        <v>416770.7675920001</v>
      </c>
      <c r="AM16" s="276">
        <v>0.005104570909259229</v>
      </c>
    </row>
    <row r="17" spans="1:39" s="272" customFormat="1" ht="19.5" customHeight="1">
      <c r="A17" s="14"/>
      <c r="B17" s="27">
        <v>1441</v>
      </c>
      <c r="C17" s="26" t="s">
        <v>335</v>
      </c>
      <c r="D17" s="277" t="s">
        <v>286</v>
      </c>
      <c r="E17" s="279"/>
      <c r="F17" s="279">
        <v>3523.17</v>
      </c>
      <c r="G17" s="279">
        <v>524395.06</v>
      </c>
      <c r="H17" s="279"/>
      <c r="I17" s="279">
        <v>2087.86</v>
      </c>
      <c r="J17" s="279"/>
      <c r="K17" s="279">
        <v>25.26</v>
      </c>
      <c r="L17" s="279"/>
      <c r="M17" s="279"/>
      <c r="N17" s="279"/>
      <c r="O17" s="279"/>
      <c r="P17" s="279"/>
      <c r="Q17" s="278">
        <v>530031.3500000001</v>
      </c>
      <c r="R17" s="278">
        <v>595000</v>
      </c>
      <c r="S17" s="278">
        <v>64968.64999999991</v>
      </c>
      <c r="T17" s="280"/>
      <c r="U17" s="26"/>
      <c r="V17" s="27">
        <v>1441</v>
      </c>
      <c r="W17" s="26" t="s">
        <v>335</v>
      </c>
      <c r="X17" s="277" t="s">
        <v>286</v>
      </c>
      <c r="Y17" s="278">
        <v>0</v>
      </c>
      <c r="Z17" s="345">
        <v>0</v>
      </c>
      <c r="AA17" s="281">
        <v>0</v>
      </c>
      <c r="AB17" s="281">
        <v>0</v>
      </c>
      <c r="AC17" s="280"/>
      <c r="AE17" s="27">
        <v>1441</v>
      </c>
      <c r="AF17" s="26" t="s">
        <v>335</v>
      </c>
      <c r="AG17" s="277" t="s">
        <v>286</v>
      </c>
      <c r="AH17" s="282">
        <v>530031.3500000001</v>
      </c>
      <c r="AI17" s="282">
        <v>595000</v>
      </c>
      <c r="AJ17" s="283"/>
      <c r="AK17" s="284"/>
      <c r="AL17" s="282">
        <v>64968.64999999991</v>
      </c>
      <c r="AM17" s="285">
        <v>0.0007957301869321651</v>
      </c>
    </row>
    <row r="18" spans="1:39" s="272" customFormat="1" ht="19.5" customHeight="1">
      <c r="A18" s="14"/>
      <c r="B18" s="157">
        <v>1442</v>
      </c>
      <c r="C18" s="178" t="s">
        <v>336</v>
      </c>
      <c r="D18" s="267" t="s">
        <v>287</v>
      </c>
      <c r="E18" s="268">
        <v>16857.82</v>
      </c>
      <c r="F18" s="268">
        <v>2037.31</v>
      </c>
      <c r="G18" s="268">
        <v>1523569.52</v>
      </c>
      <c r="H18" s="268">
        <v>7279</v>
      </c>
      <c r="I18" s="268"/>
      <c r="J18" s="268">
        <v>9121.99</v>
      </c>
      <c r="K18" s="268"/>
      <c r="L18" s="268"/>
      <c r="M18" s="268"/>
      <c r="N18" s="268"/>
      <c r="O18" s="268"/>
      <c r="P18" s="268"/>
      <c r="Q18" s="268">
        <v>1558865.64</v>
      </c>
      <c r="R18" s="269">
        <v>1700000</v>
      </c>
      <c r="S18" s="269">
        <v>141134.3600000001</v>
      </c>
      <c r="T18" s="270"/>
      <c r="U18" s="26"/>
      <c r="V18" s="157">
        <v>1442</v>
      </c>
      <c r="W18" s="178" t="s">
        <v>336</v>
      </c>
      <c r="X18" s="267" t="s">
        <v>287</v>
      </c>
      <c r="Y18" s="268">
        <v>0</v>
      </c>
      <c r="Z18" s="344">
        <v>0</v>
      </c>
      <c r="AA18" s="271">
        <v>0</v>
      </c>
      <c r="AB18" s="269">
        <v>0</v>
      </c>
      <c r="AC18" s="270"/>
      <c r="AE18" s="157">
        <v>1442</v>
      </c>
      <c r="AF18" s="178" t="s">
        <v>336</v>
      </c>
      <c r="AG18" s="267" t="s">
        <v>287</v>
      </c>
      <c r="AH18" s="273">
        <v>1558865.64</v>
      </c>
      <c r="AI18" s="273">
        <v>1700000</v>
      </c>
      <c r="AJ18" s="274"/>
      <c r="AK18" s="275"/>
      <c r="AL18" s="273">
        <v>141134.3600000001</v>
      </c>
      <c r="AM18" s="276">
        <v>0.0017286009585446476</v>
      </c>
    </row>
    <row r="19" spans="1:39" s="272" customFormat="1" ht="19.5" customHeight="1">
      <c r="A19" s="14"/>
      <c r="B19" s="27">
        <v>1523</v>
      </c>
      <c r="C19" s="26" t="s">
        <v>222</v>
      </c>
      <c r="D19" s="277" t="s">
        <v>178</v>
      </c>
      <c r="E19" s="279"/>
      <c r="F19" s="279"/>
      <c r="G19" s="279"/>
      <c r="H19" s="279"/>
      <c r="I19" s="279"/>
      <c r="J19" s="279">
        <v>28153.67</v>
      </c>
      <c r="K19" s="279"/>
      <c r="L19" s="279"/>
      <c r="M19" s="279"/>
      <c r="N19" s="279"/>
      <c r="O19" s="279"/>
      <c r="P19" s="279"/>
      <c r="Q19" s="281">
        <v>28153.67</v>
      </c>
      <c r="R19" s="278">
        <v>2500000</v>
      </c>
      <c r="S19" s="278">
        <v>2471846.33</v>
      </c>
      <c r="T19" s="280">
        <v>0.9887385320000001</v>
      </c>
      <c r="U19" s="26"/>
      <c r="V19" s="27">
        <v>1523</v>
      </c>
      <c r="W19" s="26" t="s">
        <v>222</v>
      </c>
      <c r="X19" s="277" t="s">
        <v>178</v>
      </c>
      <c r="Y19" s="278">
        <v>0</v>
      </c>
      <c r="Z19" s="345">
        <v>0</v>
      </c>
      <c r="AA19" s="281">
        <v>0</v>
      </c>
      <c r="AB19" s="281">
        <v>0</v>
      </c>
      <c r="AC19" s="280"/>
      <c r="AE19" s="27">
        <v>1523</v>
      </c>
      <c r="AF19" s="26" t="s">
        <v>222</v>
      </c>
      <c r="AG19" s="277" t="s">
        <v>178</v>
      </c>
      <c r="AH19" s="282">
        <v>28153.67</v>
      </c>
      <c r="AI19" s="282">
        <v>2500000</v>
      </c>
      <c r="AJ19" s="283"/>
      <c r="AK19" s="284"/>
      <c r="AL19" s="282">
        <v>2471846.33</v>
      </c>
      <c r="AM19" s="285">
        <v>0.030274951722692237</v>
      </c>
    </row>
    <row r="20" spans="1:39" s="272" customFormat="1" ht="19.5" customHeight="1">
      <c r="A20" s="14"/>
      <c r="B20" s="157">
        <v>1531</v>
      </c>
      <c r="C20" s="178" t="s">
        <v>337</v>
      </c>
      <c r="D20" s="267" t="s">
        <v>179</v>
      </c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71">
        <v>0</v>
      </c>
      <c r="R20" s="269">
        <v>1000000</v>
      </c>
      <c r="S20" s="269">
        <v>1000000</v>
      </c>
      <c r="T20" s="270">
        <v>1</v>
      </c>
      <c r="U20" s="26"/>
      <c r="V20" s="157">
        <v>1531</v>
      </c>
      <c r="W20" s="178" t="s">
        <v>337</v>
      </c>
      <c r="X20" s="267" t="s">
        <v>179</v>
      </c>
      <c r="Y20" s="271">
        <v>0</v>
      </c>
      <c r="Z20" s="344">
        <v>0</v>
      </c>
      <c r="AA20" s="271">
        <v>0</v>
      </c>
      <c r="AB20" s="269">
        <v>0</v>
      </c>
      <c r="AC20" s="270"/>
      <c r="AE20" s="157">
        <v>1531</v>
      </c>
      <c r="AF20" s="178" t="s">
        <v>337</v>
      </c>
      <c r="AG20" s="267" t="s">
        <v>179</v>
      </c>
      <c r="AH20" s="273">
        <v>0</v>
      </c>
      <c r="AI20" s="273">
        <v>1000000</v>
      </c>
      <c r="AJ20" s="274"/>
      <c r="AK20" s="275"/>
      <c r="AL20" s="273">
        <v>1000000</v>
      </c>
      <c r="AM20" s="276">
        <v>0.012247910137153322</v>
      </c>
    </row>
    <row r="21" spans="1:39" s="272" customFormat="1" ht="19.5" customHeight="1">
      <c r="A21" s="14"/>
      <c r="B21" s="27">
        <v>1542</v>
      </c>
      <c r="C21" s="26" t="s">
        <v>219</v>
      </c>
      <c r="D21" s="277" t="s">
        <v>180</v>
      </c>
      <c r="E21" s="279"/>
      <c r="F21" s="279">
        <v>1150</v>
      </c>
      <c r="G21" s="279">
        <v>1100</v>
      </c>
      <c r="H21" s="279"/>
      <c r="I21" s="279">
        <v>1400</v>
      </c>
      <c r="J21" s="279">
        <v>1200</v>
      </c>
      <c r="K21" s="279">
        <v>1225</v>
      </c>
      <c r="L21" s="279">
        <v>1000</v>
      </c>
      <c r="M21" s="279"/>
      <c r="N21" s="279"/>
      <c r="O21" s="279"/>
      <c r="P21" s="279"/>
      <c r="Q21" s="281">
        <v>7075</v>
      </c>
      <c r="R21" s="278">
        <v>188330</v>
      </c>
      <c r="S21" s="278">
        <v>181255</v>
      </c>
      <c r="T21" s="280">
        <v>0.9624329634152817</v>
      </c>
      <c r="U21" s="26"/>
      <c r="V21" s="27">
        <v>1542</v>
      </c>
      <c r="W21" s="26" t="s">
        <v>219</v>
      </c>
      <c r="X21" s="277" t="s">
        <v>180</v>
      </c>
      <c r="Y21" s="279">
        <v>1000</v>
      </c>
      <c r="Z21" s="345">
        <v>3.5051939237987705E-05</v>
      </c>
      <c r="AA21" s="281">
        <v>153330</v>
      </c>
      <c r="AB21" s="281">
        <v>152330</v>
      </c>
      <c r="AC21" s="280">
        <v>0.9934781190895454</v>
      </c>
      <c r="AE21" s="27">
        <v>1542</v>
      </c>
      <c r="AF21" s="26" t="s">
        <v>219</v>
      </c>
      <c r="AG21" s="277" t="s">
        <v>180</v>
      </c>
      <c r="AH21" s="282">
        <v>7075</v>
      </c>
      <c r="AI21" s="282">
        <v>801650</v>
      </c>
      <c r="AJ21" s="283"/>
      <c r="AK21" s="284"/>
      <c r="AL21" s="282">
        <v>794575</v>
      </c>
      <c r="AM21" s="285">
        <v>0.009731883197228602</v>
      </c>
    </row>
    <row r="22" spans="1:39" s="272" customFormat="1" ht="19.5" customHeight="1">
      <c r="A22" s="14"/>
      <c r="B22" s="157">
        <v>1543</v>
      </c>
      <c r="C22" s="178" t="s">
        <v>227</v>
      </c>
      <c r="D22" s="267" t="s">
        <v>181</v>
      </c>
      <c r="E22" s="268">
        <v>45750</v>
      </c>
      <c r="F22" s="268">
        <v>48000</v>
      </c>
      <c r="G22" s="268">
        <v>46500</v>
      </c>
      <c r="H22" s="268">
        <v>52500</v>
      </c>
      <c r="I22" s="268">
        <v>46500</v>
      </c>
      <c r="J22" s="268">
        <v>44250</v>
      </c>
      <c r="K22" s="268">
        <v>42750</v>
      </c>
      <c r="L22" s="268">
        <v>40850</v>
      </c>
      <c r="M22" s="268"/>
      <c r="N22" s="268"/>
      <c r="O22" s="268"/>
      <c r="P22" s="268"/>
      <c r="Q22" s="268">
        <v>367100</v>
      </c>
      <c r="R22" s="269">
        <v>433336</v>
      </c>
      <c r="S22" s="269">
        <v>66236</v>
      </c>
      <c r="T22" s="270">
        <v>0.15285136706851035</v>
      </c>
      <c r="U22" s="26"/>
      <c r="V22" s="157">
        <v>1543</v>
      </c>
      <c r="W22" s="178" t="s">
        <v>227</v>
      </c>
      <c r="X22" s="267" t="s">
        <v>181</v>
      </c>
      <c r="Y22" s="268">
        <v>40850</v>
      </c>
      <c r="Z22" s="344">
        <v>0.0014318717178717977</v>
      </c>
      <c r="AA22" s="271">
        <v>54167</v>
      </c>
      <c r="AB22" s="269">
        <v>13317</v>
      </c>
      <c r="AC22" s="270">
        <v>0.2458507947643399</v>
      </c>
      <c r="AE22" s="157">
        <v>1543</v>
      </c>
      <c r="AF22" s="178" t="s">
        <v>227</v>
      </c>
      <c r="AG22" s="267" t="s">
        <v>181</v>
      </c>
      <c r="AH22" s="273">
        <v>367100</v>
      </c>
      <c r="AI22" s="273">
        <v>650000</v>
      </c>
      <c r="AJ22" s="274"/>
      <c r="AK22" s="275"/>
      <c r="AL22" s="273">
        <v>282900</v>
      </c>
      <c r="AM22" s="276">
        <v>0.003464933777800675</v>
      </c>
    </row>
    <row r="23" spans="1:39" s="272" customFormat="1" ht="19.5" customHeight="1">
      <c r="A23" s="14"/>
      <c r="B23" s="27">
        <v>1611</v>
      </c>
      <c r="C23" s="26" t="s">
        <v>338</v>
      </c>
      <c r="D23" s="277" t="s">
        <v>182</v>
      </c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8">
        <v>0</v>
      </c>
      <c r="R23" s="278">
        <v>704352</v>
      </c>
      <c r="S23" s="278">
        <v>704352</v>
      </c>
      <c r="T23" s="280">
        <v>1</v>
      </c>
      <c r="U23" s="26"/>
      <c r="V23" s="27">
        <v>1611</v>
      </c>
      <c r="W23" s="26" t="s">
        <v>338</v>
      </c>
      <c r="X23" s="277" t="s">
        <v>182</v>
      </c>
      <c r="Y23" s="278">
        <v>0</v>
      </c>
      <c r="Z23" s="345">
        <v>0</v>
      </c>
      <c r="AA23" s="281">
        <v>88044</v>
      </c>
      <c r="AB23" s="281">
        <v>88044</v>
      </c>
      <c r="AC23" s="280">
        <v>1</v>
      </c>
      <c r="AE23" s="27">
        <v>1611</v>
      </c>
      <c r="AF23" s="26" t="s">
        <v>338</v>
      </c>
      <c r="AG23" s="277" t="s">
        <v>182</v>
      </c>
      <c r="AH23" s="282">
        <v>0</v>
      </c>
      <c r="AI23" s="282">
        <v>1056523.9999999998</v>
      </c>
      <c r="AJ23" s="283"/>
      <c r="AK23" s="284"/>
      <c r="AL23" s="282">
        <v>1056523.9999999998</v>
      </c>
      <c r="AM23" s="285">
        <v>0.012940211009745774</v>
      </c>
    </row>
    <row r="24" spans="1:39" s="272" customFormat="1" ht="19.5" customHeight="1">
      <c r="A24" s="14"/>
      <c r="B24" s="157">
        <v>1712</v>
      </c>
      <c r="C24" s="178" t="s">
        <v>228</v>
      </c>
      <c r="D24" s="267" t="s">
        <v>183</v>
      </c>
      <c r="E24" s="268">
        <v>145596</v>
      </c>
      <c r="F24" s="268">
        <v>145596</v>
      </c>
      <c r="G24" s="268">
        <v>145596</v>
      </c>
      <c r="H24" s="268">
        <v>145596</v>
      </c>
      <c r="I24" s="268">
        <v>146709.48</v>
      </c>
      <c r="J24" s="268">
        <v>146709.48</v>
      </c>
      <c r="K24" s="268">
        <v>146709.48</v>
      </c>
      <c r="L24" s="268">
        <v>146242.08</v>
      </c>
      <c r="M24" s="268"/>
      <c r="N24" s="268"/>
      <c r="O24" s="268"/>
      <c r="P24" s="268"/>
      <c r="Q24" s="268">
        <v>1168754.52</v>
      </c>
      <c r="R24" s="269">
        <v>1213440</v>
      </c>
      <c r="S24" s="269">
        <v>44685.47999999998</v>
      </c>
      <c r="T24" s="270">
        <v>0.036825454905063275</v>
      </c>
      <c r="U24" s="26"/>
      <c r="V24" s="157">
        <v>1712</v>
      </c>
      <c r="W24" s="178" t="s">
        <v>228</v>
      </c>
      <c r="X24" s="267" t="s">
        <v>183</v>
      </c>
      <c r="Y24" s="268">
        <v>146242.08</v>
      </c>
      <c r="Z24" s="344">
        <v>0.005126068502196936</v>
      </c>
      <c r="AA24" s="271">
        <v>151680</v>
      </c>
      <c r="AB24" s="269">
        <v>5437.920000000013</v>
      </c>
      <c r="AC24" s="270">
        <v>0.035851265822784896</v>
      </c>
      <c r="AE24" s="157">
        <v>1712</v>
      </c>
      <c r="AF24" s="178" t="s">
        <v>228</v>
      </c>
      <c r="AG24" s="267" t="s">
        <v>183</v>
      </c>
      <c r="AH24" s="273">
        <v>1168754.52</v>
      </c>
      <c r="AI24" s="273">
        <v>2670150.24</v>
      </c>
      <c r="AJ24" s="274"/>
      <c r="AK24" s="275"/>
      <c r="AL24" s="273">
        <v>1501395.7200000002</v>
      </c>
      <c r="AM24" s="276">
        <v>0.018388959858866613</v>
      </c>
    </row>
    <row r="25" spans="1:39" s="272" customFormat="1" ht="19.5" customHeight="1">
      <c r="A25" s="14"/>
      <c r="B25" s="27" t="s">
        <v>339</v>
      </c>
      <c r="C25" s="26" t="s">
        <v>229</v>
      </c>
      <c r="D25" s="277" t="s">
        <v>184</v>
      </c>
      <c r="E25" s="279">
        <v>124960</v>
      </c>
      <c r="F25" s="279">
        <v>124960</v>
      </c>
      <c r="G25" s="279">
        <v>124960</v>
      </c>
      <c r="H25" s="279">
        <v>124960</v>
      </c>
      <c r="I25" s="279">
        <v>125743.88</v>
      </c>
      <c r="J25" s="279">
        <v>125744.08</v>
      </c>
      <c r="K25" s="279">
        <v>125744.08</v>
      </c>
      <c r="L25" s="279">
        <v>125408.15</v>
      </c>
      <c r="M25" s="279"/>
      <c r="N25" s="279"/>
      <c r="O25" s="279"/>
      <c r="P25" s="279"/>
      <c r="Q25" s="279">
        <v>1002480.19</v>
      </c>
      <c r="R25" s="278">
        <v>1031432</v>
      </c>
      <c r="S25" s="278">
        <v>28951.810000000056</v>
      </c>
      <c r="T25" s="280">
        <v>0.028069528577744394</v>
      </c>
      <c r="U25" s="26"/>
      <c r="V25" s="27" t="s">
        <v>339</v>
      </c>
      <c r="W25" s="26" t="s">
        <v>229</v>
      </c>
      <c r="X25" s="277" t="s">
        <v>184</v>
      </c>
      <c r="Y25" s="279">
        <v>125408.15</v>
      </c>
      <c r="Z25" s="345">
        <v>0.004395798853748447</v>
      </c>
      <c r="AA25" s="281">
        <v>128929</v>
      </c>
      <c r="AB25" s="281">
        <v>3520.850000000006</v>
      </c>
      <c r="AC25" s="280">
        <v>0.027308441079974294</v>
      </c>
      <c r="AE25" s="27" t="s">
        <v>339</v>
      </c>
      <c r="AF25" s="26" t="s">
        <v>229</v>
      </c>
      <c r="AG25" s="277" t="s">
        <v>184</v>
      </c>
      <c r="AH25" s="282">
        <v>1002480.19</v>
      </c>
      <c r="AI25" s="282">
        <v>1547151.8400000005</v>
      </c>
      <c r="AJ25" s="283"/>
      <c r="AK25" s="284"/>
      <c r="AL25" s="282">
        <v>544671.6500000006</v>
      </c>
      <c r="AM25" s="285">
        <v>0.006671089423455034</v>
      </c>
    </row>
    <row r="26" spans="1:39" s="272" customFormat="1" ht="19.5" customHeight="1">
      <c r="A26" s="14"/>
      <c r="B26" s="157">
        <v>1715</v>
      </c>
      <c r="C26" s="178" t="s">
        <v>340</v>
      </c>
      <c r="D26" s="267" t="s">
        <v>185</v>
      </c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271">
        <v>0</v>
      </c>
      <c r="R26" s="269">
        <v>0</v>
      </c>
      <c r="S26" s="269">
        <v>0</v>
      </c>
      <c r="T26" s="270"/>
      <c r="U26" s="26"/>
      <c r="V26" s="157">
        <v>1715</v>
      </c>
      <c r="W26" s="178" t="s">
        <v>340</v>
      </c>
      <c r="X26" s="267" t="s">
        <v>185</v>
      </c>
      <c r="Y26" s="271">
        <v>0</v>
      </c>
      <c r="Z26" s="344">
        <v>0</v>
      </c>
      <c r="AA26" s="271">
        <v>0</v>
      </c>
      <c r="AB26" s="269">
        <v>0</v>
      </c>
      <c r="AC26" s="270"/>
      <c r="AE26" s="157">
        <v>1715</v>
      </c>
      <c r="AF26" s="178" t="s">
        <v>340</v>
      </c>
      <c r="AG26" s="267" t="s">
        <v>185</v>
      </c>
      <c r="AH26" s="273">
        <v>0</v>
      </c>
      <c r="AI26" s="273">
        <v>2827819.7010000004</v>
      </c>
      <c r="AJ26" s="274"/>
      <c r="AK26" s="275"/>
      <c r="AL26" s="273">
        <v>2827819.7010000004</v>
      </c>
      <c r="AM26" s="276">
        <v>0.03463488158191978</v>
      </c>
    </row>
    <row r="27" spans="1:39" s="272" customFormat="1" ht="11.25" customHeight="1">
      <c r="A27" s="14"/>
      <c r="B27" s="27"/>
      <c r="C27" s="26"/>
      <c r="D27" s="277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8"/>
      <c r="R27" s="278">
        <v>0</v>
      </c>
      <c r="S27" s="278"/>
      <c r="T27" s="280"/>
      <c r="U27" s="26"/>
      <c r="V27" s="27"/>
      <c r="W27" s="26"/>
      <c r="X27" s="277"/>
      <c r="Y27" s="279">
        <v>0</v>
      </c>
      <c r="Z27" s="345"/>
      <c r="AA27" s="281"/>
      <c r="AB27" s="279"/>
      <c r="AC27" s="280"/>
      <c r="AE27" s="27"/>
      <c r="AF27" s="26"/>
      <c r="AG27" s="277"/>
      <c r="AH27" s="282"/>
      <c r="AI27" s="284"/>
      <c r="AJ27" s="284"/>
      <c r="AK27" s="284"/>
      <c r="AL27" s="284"/>
      <c r="AM27" s="285"/>
    </row>
    <row r="28" spans="1:39" s="272" customFormat="1" ht="18" thickBot="1">
      <c r="A28" s="14"/>
      <c r="B28" s="172">
        <v>1000</v>
      </c>
      <c r="C28" s="181"/>
      <c r="D28" s="286" t="s">
        <v>1</v>
      </c>
      <c r="E28" s="287">
        <v>7095246.72</v>
      </c>
      <c r="F28" s="287">
        <v>7219569.859999999</v>
      </c>
      <c r="G28" s="287">
        <v>9078357.15</v>
      </c>
      <c r="H28" s="287">
        <v>7700723.829999999</v>
      </c>
      <c r="I28" s="287">
        <v>7179911.050000002</v>
      </c>
      <c r="J28" s="287">
        <v>7210170.48</v>
      </c>
      <c r="K28" s="287">
        <v>7175459.760000001</v>
      </c>
      <c r="L28" s="287">
        <v>7272251.52</v>
      </c>
      <c r="M28" s="287">
        <v>0</v>
      </c>
      <c r="N28" s="287">
        <v>0</v>
      </c>
      <c r="O28" s="287">
        <v>0</v>
      </c>
      <c r="P28" s="287">
        <v>0</v>
      </c>
      <c r="Q28" s="287">
        <v>59931690.37</v>
      </c>
      <c r="R28" s="287">
        <v>71906081</v>
      </c>
      <c r="S28" s="287">
        <v>11974390.630000008</v>
      </c>
      <c r="T28" s="288">
        <v>0.16652820545177546</v>
      </c>
      <c r="U28" s="28"/>
      <c r="V28" s="172">
        <v>1000</v>
      </c>
      <c r="W28" s="181"/>
      <c r="X28" s="286" t="s">
        <v>1</v>
      </c>
      <c r="Y28" s="289">
        <v>7272251.52</v>
      </c>
      <c r="Z28" s="346">
        <v>0.2549065184024037</v>
      </c>
      <c r="AA28" s="289">
        <v>8794584</v>
      </c>
      <c r="AB28" s="289">
        <v>1522332.4800000004</v>
      </c>
      <c r="AC28" s="290">
        <v>0.17309886175400682</v>
      </c>
      <c r="AE28" s="172">
        <v>1000</v>
      </c>
      <c r="AF28" s="181"/>
      <c r="AG28" s="286" t="s">
        <v>1</v>
      </c>
      <c r="AH28" s="291">
        <v>59931690.37</v>
      </c>
      <c r="AI28" s="291">
        <v>141578273.42374632</v>
      </c>
      <c r="AJ28" s="291">
        <v>0</v>
      </c>
      <c r="AK28" s="291">
        <v>0</v>
      </c>
      <c r="AL28" s="291">
        <v>81646582.05374631</v>
      </c>
      <c r="AM28" s="292">
        <v>0.9999999999999998</v>
      </c>
    </row>
    <row r="29" spans="1:39" s="272" customFormat="1" ht="14.25" customHeight="1" thickTop="1">
      <c r="A29" s="14"/>
      <c r="B29" s="84"/>
      <c r="C29" s="28"/>
      <c r="D29" s="293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294"/>
      <c r="S29" s="294"/>
      <c r="T29" s="295"/>
      <c r="U29" s="28"/>
      <c r="V29" s="84"/>
      <c r="W29" s="28"/>
      <c r="X29" s="293"/>
      <c r="Y29" s="294"/>
      <c r="Z29" s="347"/>
      <c r="AA29" s="294"/>
      <c r="AB29" s="296"/>
      <c r="AC29" s="297"/>
      <c r="AE29" s="84"/>
      <c r="AF29" s="28"/>
      <c r="AG29" s="293"/>
      <c r="AH29" s="298"/>
      <c r="AI29" s="294"/>
      <c r="AJ29" s="294"/>
      <c r="AK29" s="294"/>
      <c r="AL29" s="294"/>
      <c r="AM29" s="299"/>
    </row>
    <row r="30" spans="1:39" s="153" customFormat="1" ht="16.5" customHeight="1">
      <c r="A30" s="183"/>
      <c r="B30" s="167">
        <v>2111</v>
      </c>
      <c r="C30" s="180" t="s">
        <v>230</v>
      </c>
      <c r="D30" s="168" t="s">
        <v>186</v>
      </c>
      <c r="E30" s="169"/>
      <c r="F30" s="169">
        <v>27942.65</v>
      </c>
      <c r="G30" s="169">
        <v>10161.09</v>
      </c>
      <c r="H30" s="169">
        <v>2513.08</v>
      </c>
      <c r="I30" s="169">
        <v>8879.87</v>
      </c>
      <c r="J30" s="169">
        <v>19189.47</v>
      </c>
      <c r="K30" s="169">
        <v>16639.3</v>
      </c>
      <c r="L30" s="169">
        <v>727.19</v>
      </c>
      <c r="M30" s="169"/>
      <c r="N30" s="169"/>
      <c r="O30" s="169"/>
      <c r="P30" s="169"/>
      <c r="Q30" s="187">
        <v>86052.65000000001</v>
      </c>
      <c r="R30" s="170">
        <v>71552</v>
      </c>
      <c r="S30" s="170">
        <v>-14500.650000000009</v>
      </c>
      <c r="T30" s="300">
        <v>-0.20265890541144913</v>
      </c>
      <c r="U30" s="152"/>
      <c r="V30" s="167">
        <v>2111</v>
      </c>
      <c r="W30" s="180" t="s">
        <v>230</v>
      </c>
      <c r="X30" s="168" t="s">
        <v>186</v>
      </c>
      <c r="Y30" s="169">
        <v>727.19</v>
      </c>
      <c r="Z30" s="344">
        <v>2.548941969447228E-05</v>
      </c>
      <c r="AA30" s="170">
        <v>8069</v>
      </c>
      <c r="AB30" s="170">
        <v>7341.8099999999995</v>
      </c>
      <c r="AC30" s="300">
        <v>0.9098785475275746</v>
      </c>
      <c r="AE30" s="167">
        <v>2111</v>
      </c>
      <c r="AF30" s="180" t="s">
        <v>230</v>
      </c>
      <c r="AG30" s="168" t="s">
        <v>186</v>
      </c>
      <c r="AH30" s="188">
        <v>86052.65000000001</v>
      </c>
      <c r="AI30" s="188">
        <v>249322</v>
      </c>
      <c r="AJ30" s="191"/>
      <c r="AK30" s="171"/>
      <c r="AL30" s="188">
        <v>163269.34999999998</v>
      </c>
      <c r="AM30" s="301">
        <v>0.03439596995012678</v>
      </c>
    </row>
    <row r="31" spans="1:39" s="153" customFormat="1" ht="18" customHeight="1">
      <c r="A31" s="183"/>
      <c r="B31" s="150" t="s">
        <v>341</v>
      </c>
      <c r="C31" s="152" t="s">
        <v>342</v>
      </c>
      <c r="D31" s="156" t="s">
        <v>343</v>
      </c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82">
        <v>0</v>
      </c>
      <c r="R31" s="182">
        <v>0</v>
      </c>
      <c r="S31" s="182">
        <v>0</v>
      </c>
      <c r="T31" s="302"/>
      <c r="U31" s="152"/>
      <c r="V31" s="150" t="s">
        <v>341</v>
      </c>
      <c r="W31" s="152" t="s">
        <v>342</v>
      </c>
      <c r="X31" s="156" t="s">
        <v>343</v>
      </c>
      <c r="Y31" s="182">
        <v>0</v>
      </c>
      <c r="Z31" s="345">
        <v>0</v>
      </c>
      <c r="AA31" s="182">
        <v>0</v>
      </c>
      <c r="AB31" s="186">
        <v>0</v>
      </c>
      <c r="AC31" s="302"/>
      <c r="AE31" s="150" t="s">
        <v>341</v>
      </c>
      <c r="AF31" s="152" t="s">
        <v>342</v>
      </c>
      <c r="AG31" s="156" t="s">
        <v>343</v>
      </c>
      <c r="AH31" s="186">
        <v>0</v>
      </c>
      <c r="AI31" s="151">
        <v>190000</v>
      </c>
      <c r="AJ31" s="182"/>
      <c r="AK31" s="186"/>
      <c r="AL31" s="151">
        <v>190000</v>
      </c>
      <c r="AM31" s="303">
        <v>0.0400273186028124</v>
      </c>
    </row>
    <row r="32" spans="1:39" s="153" customFormat="1" ht="33" customHeight="1">
      <c r="A32" s="183"/>
      <c r="B32" s="167">
        <v>2141</v>
      </c>
      <c r="C32" s="180" t="s">
        <v>232</v>
      </c>
      <c r="D32" s="168" t="s">
        <v>187</v>
      </c>
      <c r="E32" s="169">
        <v>31642.48</v>
      </c>
      <c r="F32" s="169">
        <v>28688.66</v>
      </c>
      <c r="G32" s="169"/>
      <c r="H32" s="169">
        <v>23775.36</v>
      </c>
      <c r="I32" s="169">
        <v>28625.55</v>
      </c>
      <c r="J32" s="169">
        <v>62157.44</v>
      </c>
      <c r="K32" s="169">
        <v>15613.4</v>
      </c>
      <c r="L32" s="169">
        <v>17014.6</v>
      </c>
      <c r="M32" s="169"/>
      <c r="N32" s="169"/>
      <c r="O32" s="169"/>
      <c r="P32" s="169"/>
      <c r="Q32" s="169">
        <v>207517.49</v>
      </c>
      <c r="R32" s="170">
        <v>539604</v>
      </c>
      <c r="S32" s="170">
        <v>332086.51</v>
      </c>
      <c r="T32" s="300">
        <v>0.6154263311613702</v>
      </c>
      <c r="U32" s="152"/>
      <c r="V32" s="167">
        <v>2141</v>
      </c>
      <c r="W32" s="180" t="s">
        <v>232</v>
      </c>
      <c r="X32" s="168" t="s">
        <v>187</v>
      </c>
      <c r="Y32" s="271">
        <v>17014.6</v>
      </c>
      <c r="Z32" s="344">
        <v>0.0005963947253586656</v>
      </c>
      <c r="AA32" s="170">
        <v>54263</v>
      </c>
      <c r="AB32" s="170">
        <v>37248.4</v>
      </c>
      <c r="AC32" s="300">
        <v>0.6864419586089969</v>
      </c>
      <c r="AE32" s="167">
        <v>2141</v>
      </c>
      <c r="AF32" s="180" t="s">
        <v>232</v>
      </c>
      <c r="AG32" s="168" t="s">
        <v>187</v>
      </c>
      <c r="AH32" s="188">
        <v>207517.49</v>
      </c>
      <c r="AI32" s="188">
        <v>750650</v>
      </c>
      <c r="AJ32" s="191"/>
      <c r="AK32" s="171"/>
      <c r="AL32" s="188">
        <v>543132.51</v>
      </c>
      <c r="AM32" s="301">
        <v>0.11442177905955364</v>
      </c>
    </row>
    <row r="33" spans="1:39" s="153" customFormat="1" ht="21" customHeight="1">
      <c r="A33" s="183"/>
      <c r="B33" s="150" t="s">
        <v>257</v>
      </c>
      <c r="C33" s="152" t="s">
        <v>258</v>
      </c>
      <c r="D33" s="156" t="s">
        <v>344</v>
      </c>
      <c r="E33" s="151">
        <v>6604</v>
      </c>
      <c r="F33" s="151">
        <v>6402</v>
      </c>
      <c r="G33" s="151">
        <v>9248</v>
      </c>
      <c r="H33" s="151">
        <v>3100</v>
      </c>
      <c r="I33" s="151">
        <v>4064</v>
      </c>
      <c r="J33" s="151">
        <v>6297</v>
      </c>
      <c r="K33" s="151">
        <v>4340</v>
      </c>
      <c r="L33" s="151">
        <v>2221</v>
      </c>
      <c r="M33" s="151"/>
      <c r="N33" s="151"/>
      <c r="O33" s="151"/>
      <c r="P33" s="151"/>
      <c r="Q33" s="151">
        <v>42276</v>
      </c>
      <c r="R33" s="182">
        <v>71464</v>
      </c>
      <c r="S33" s="182">
        <v>29188</v>
      </c>
      <c r="T33" s="302">
        <v>0.4084294190081719</v>
      </c>
      <c r="U33" s="152"/>
      <c r="V33" s="150" t="s">
        <v>257</v>
      </c>
      <c r="W33" s="152" t="s">
        <v>258</v>
      </c>
      <c r="X33" s="156" t="s">
        <v>344</v>
      </c>
      <c r="Y33" s="151">
        <v>2221</v>
      </c>
      <c r="Z33" s="345">
        <v>7.785035704757069E-05</v>
      </c>
      <c r="AA33" s="182">
        <v>8933</v>
      </c>
      <c r="AB33" s="182">
        <v>6712</v>
      </c>
      <c r="AC33" s="302">
        <v>0.7513713198253666</v>
      </c>
      <c r="AE33" s="150" t="s">
        <v>257</v>
      </c>
      <c r="AF33" s="152" t="s">
        <v>258</v>
      </c>
      <c r="AG33" s="156" t="s">
        <v>344</v>
      </c>
      <c r="AH33" s="189">
        <v>42276</v>
      </c>
      <c r="AI33" s="155">
        <v>107193</v>
      </c>
      <c r="AJ33" s="192"/>
      <c r="AK33" s="189"/>
      <c r="AL33" s="155">
        <v>64917</v>
      </c>
      <c r="AM33" s="303">
        <v>0.01367607074599354</v>
      </c>
    </row>
    <row r="34" spans="1:39" s="153" customFormat="1" ht="21" customHeight="1">
      <c r="A34" s="183"/>
      <c r="B34" s="167">
        <v>2161</v>
      </c>
      <c r="C34" s="180" t="s">
        <v>231</v>
      </c>
      <c r="D34" s="168" t="s">
        <v>188</v>
      </c>
      <c r="E34" s="169"/>
      <c r="F34" s="169">
        <v>12143.48</v>
      </c>
      <c r="G34" s="169">
        <v>7753.68</v>
      </c>
      <c r="H34" s="169">
        <v>1956.82</v>
      </c>
      <c r="I34" s="169">
        <v>5544.28</v>
      </c>
      <c r="J34" s="169">
        <v>11510.31</v>
      </c>
      <c r="K34" s="169">
        <v>12875.88</v>
      </c>
      <c r="L34" s="169">
        <v>148.05</v>
      </c>
      <c r="M34" s="169"/>
      <c r="N34" s="169"/>
      <c r="O34" s="169"/>
      <c r="P34" s="169"/>
      <c r="Q34" s="187">
        <v>51932.5</v>
      </c>
      <c r="R34" s="170">
        <v>95112</v>
      </c>
      <c r="S34" s="170">
        <v>43179.5</v>
      </c>
      <c r="T34" s="300">
        <v>0.4539858272352595</v>
      </c>
      <c r="U34" s="152"/>
      <c r="V34" s="167">
        <v>2161</v>
      </c>
      <c r="W34" s="180" t="s">
        <v>231</v>
      </c>
      <c r="X34" s="168" t="s">
        <v>188</v>
      </c>
      <c r="Y34" s="169">
        <v>148.05</v>
      </c>
      <c r="Z34" s="344">
        <v>5.18943960418408E-06</v>
      </c>
      <c r="AA34" s="170">
        <v>10289</v>
      </c>
      <c r="AB34" s="170">
        <v>10140.95</v>
      </c>
      <c r="AC34" s="300">
        <v>0.9856108465351346</v>
      </c>
      <c r="AE34" s="167">
        <v>2161</v>
      </c>
      <c r="AF34" s="180" t="s">
        <v>231</v>
      </c>
      <c r="AG34" s="168" t="s">
        <v>188</v>
      </c>
      <c r="AH34" s="188">
        <v>51932.5</v>
      </c>
      <c r="AI34" s="188">
        <v>266267</v>
      </c>
      <c r="AJ34" s="191"/>
      <c r="AK34" s="171"/>
      <c r="AL34" s="188">
        <v>214334.5</v>
      </c>
      <c r="AM34" s="301">
        <v>0.045153870100392075</v>
      </c>
    </row>
    <row r="35" spans="1:39" s="153" customFormat="1" ht="21" customHeight="1">
      <c r="A35" s="183"/>
      <c r="B35" s="150">
        <v>2171</v>
      </c>
      <c r="C35" s="152" t="s">
        <v>345</v>
      </c>
      <c r="D35" s="156" t="s">
        <v>189</v>
      </c>
      <c r="E35" s="151"/>
      <c r="F35" s="151"/>
      <c r="G35" s="151"/>
      <c r="H35" s="151"/>
      <c r="I35" s="151">
        <v>1334.93</v>
      </c>
      <c r="J35" s="151"/>
      <c r="K35" s="151">
        <v>400</v>
      </c>
      <c r="L35" s="151"/>
      <c r="M35" s="151"/>
      <c r="N35" s="151"/>
      <c r="O35" s="151"/>
      <c r="P35" s="151"/>
      <c r="Q35" s="182">
        <v>1734.93</v>
      </c>
      <c r="R35" s="182">
        <v>105024</v>
      </c>
      <c r="S35" s="182">
        <v>103289.07</v>
      </c>
      <c r="T35" s="302">
        <v>0.9834806329981719</v>
      </c>
      <c r="U35" s="152"/>
      <c r="V35" s="150">
        <v>2171</v>
      </c>
      <c r="W35" s="152" t="s">
        <v>345</v>
      </c>
      <c r="X35" s="156" t="s">
        <v>189</v>
      </c>
      <c r="Y35" s="182">
        <v>0</v>
      </c>
      <c r="Z35" s="345">
        <v>0</v>
      </c>
      <c r="AA35" s="182">
        <v>2628</v>
      </c>
      <c r="AB35" s="186">
        <v>2628</v>
      </c>
      <c r="AC35" s="302">
        <v>1</v>
      </c>
      <c r="AE35" s="150">
        <v>2171</v>
      </c>
      <c r="AF35" s="152" t="s">
        <v>345</v>
      </c>
      <c r="AG35" s="156" t="s">
        <v>189</v>
      </c>
      <c r="AH35" s="189">
        <v>1734.93</v>
      </c>
      <c r="AI35" s="155">
        <v>157530</v>
      </c>
      <c r="AJ35" s="192"/>
      <c r="AK35" s="189"/>
      <c r="AL35" s="155">
        <v>155795.07</v>
      </c>
      <c r="AM35" s="303">
        <v>0.032821362650723475</v>
      </c>
    </row>
    <row r="36" spans="1:39" s="153" customFormat="1" ht="21" customHeight="1">
      <c r="A36" s="183"/>
      <c r="B36" s="167">
        <v>2211</v>
      </c>
      <c r="C36" s="180" t="s">
        <v>233</v>
      </c>
      <c r="D36" s="168" t="s">
        <v>190</v>
      </c>
      <c r="E36" s="169">
        <v>3643</v>
      </c>
      <c r="F36" s="169">
        <v>7908.42</v>
      </c>
      <c r="G36" s="169">
        <v>36779.85</v>
      </c>
      <c r="H36" s="169">
        <v>4316.51</v>
      </c>
      <c r="I36" s="169">
        <v>15939.25</v>
      </c>
      <c r="J36" s="169">
        <v>33047.54</v>
      </c>
      <c r="K36" s="169">
        <v>35091.66</v>
      </c>
      <c r="L36" s="169">
        <v>14446.36</v>
      </c>
      <c r="M36" s="169"/>
      <c r="N36" s="169"/>
      <c r="O36" s="169"/>
      <c r="P36" s="169"/>
      <c r="Q36" s="169">
        <v>151172.59000000003</v>
      </c>
      <c r="R36" s="170">
        <v>401103</v>
      </c>
      <c r="S36" s="170">
        <v>249930.40999999997</v>
      </c>
      <c r="T36" s="300">
        <v>0.6231078052270862</v>
      </c>
      <c r="U36" s="152"/>
      <c r="V36" s="167">
        <v>2211</v>
      </c>
      <c r="W36" s="180" t="s">
        <v>233</v>
      </c>
      <c r="X36" s="168" t="s">
        <v>190</v>
      </c>
      <c r="Y36" s="169">
        <v>14446.36</v>
      </c>
      <c r="Z36" s="344">
        <v>0.0005063729329300961</v>
      </c>
      <c r="AA36" s="170">
        <v>65676</v>
      </c>
      <c r="AB36" s="170">
        <v>51229.64</v>
      </c>
      <c r="AC36" s="300">
        <v>0.7800359339789269</v>
      </c>
      <c r="AE36" s="167">
        <v>2211</v>
      </c>
      <c r="AF36" s="180" t="s">
        <v>233</v>
      </c>
      <c r="AG36" s="168" t="s">
        <v>190</v>
      </c>
      <c r="AH36" s="188">
        <v>151172.59000000003</v>
      </c>
      <c r="AI36" s="188">
        <v>1124326</v>
      </c>
      <c r="AJ36" s="191"/>
      <c r="AK36" s="171"/>
      <c r="AL36" s="188">
        <v>973153.4099999999</v>
      </c>
      <c r="AM36" s="301">
        <v>0.20501432416570167</v>
      </c>
    </row>
    <row r="37" spans="1:39" s="153" customFormat="1" ht="21" customHeight="1">
      <c r="A37" s="183"/>
      <c r="B37" s="150">
        <v>2231</v>
      </c>
      <c r="C37" s="152" t="s">
        <v>234</v>
      </c>
      <c r="D37" s="156" t="s">
        <v>288</v>
      </c>
      <c r="E37" s="151">
        <v>902.34</v>
      </c>
      <c r="F37" s="151">
        <v>842.31</v>
      </c>
      <c r="G37" s="151">
        <v>1678.94</v>
      </c>
      <c r="H37" s="151">
        <v>877.04</v>
      </c>
      <c r="I37" s="151">
        <v>1721.38</v>
      </c>
      <c r="J37" s="151">
        <v>1128.44</v>
      </c>
      <c r="K37" s="151">
        <v>1557.85</v>
      </c>
      <c r="L37" s="151"/>
      <c r="M37" s="151"/>
      <c r="N37" s="151"/>
      <c r="O37" s="151"/>
      <c r="P37" s="151"/>
      <c r="Q37" s="151">
        <v>8708.300000000001</v>
      </c>
      <c r="R37" s="182">
        <v>7280</v>
      </c>
      <c r="S37" s="182">
        <v>-1428.300000000001</v>
      </c>
      <c r="T37" s="302">
        <v>-0.1961950549450551</v>
      </c>
      <c r="U37" s="152"/>
      <c r="V37" s="150">
        <v>2231</v>
      </c>
      <c r="W37" s="152" t="s">
        <v>234</v>
      </c>
      <c r="X37" s="156" t="s">
        <v>288</v>
      </c>
      <c r="Y37" s="151">
        <v>0</v>
      </c>
      <c r="Z37" s="345">
        <v>0</v>
      </c>
      <c r="AA37" s="182">
        <v>910</v>
      </c>
      <c r="AB37" s="186">
        <v>910</v>
      </c>
      <c r="AC37" s="302">
        <v>1</v>
      </c>
      <c r="AE37" s="150">
        <v>2231</v>
      </c>
      <c r="AF37" s="152" t="s">
        <v>234</v>
      </c>
      <c r="AG37" s="156" t="s">
        <v>288</v>
      </c>
      <c r="AH37" s="190">
        <v>8708.300000000001</v>
      </c>
      <c r="AI37" s="154">
        <v>10918</v>
      </c>
      <c r="AJ37" s="193"/>
      <c r="AK37" s="190"/>
      <c r="AL37" s="154">
        <v>2209.699999999999</v>
      </c>
      <c r="AM37" s="303">
        <v>0.000465517715350708</v>
      </c>
    </row>
    <row r="38" spans="1:39" s="153" customFormat="1" ht="21" customHeight="1">
      <c r="A38" s="183"/>
      <c r="B38" s="167" t="s">
        <v>293</v>
      </c>
      <c r="C38" s="180"/>
      <c r="D38" s="168" t="s">
        <v>295</v>
      </c>
      <c r="E38" s="169"/>
      <c r="F38" s="169">
        <v>504</v>
      </c>
      <c r="G38" s="169">
        <v>995</v>
      </c>
      <c r="H38" s="169"/>
      <c r="I38" s="169"/>
      <c r="J38" s="169">
        <v>1284.41</v>
      </c>
      <c r="K38" s="169"/>
      <c r="L38" s="169"/>
      <c r="M38" s="169"/>
      <c r="N38" s="169"/>
      <c r="O38" s="169"/>
      <c r="P38" s="169"/>
      <c r="Q38" s="169">
        <v>2783.41</v>
      </c>
      <c r="R38" s="170">
        <v>7000</v>
      </c>
      <c r="S38" s="170">
        <v>4216.59</v>
      </c>
      <c r="T38" s="300">
        <v>0.6023700000000001</v>
      </c>
      <c r="U38" s="152"/>
      <c r="V38" s="167" t="s">
        <v>293</v>
      </c>
      <c r="W38" s="180"/>
      <c r="X38" s="168" t="s">
        <v>295</v>
      </c>
      <c r="Y38" s="169">
        <v>0</v>
      </c>
      <c r="Z38" s="344">
        <v>0</v>
      </c>
      <c r="AA38" s="170">
        <v>875</v>
      </c>
      <c r="AB38" s="170">
        <v>875</v>
      </c>
      <c r="AC38" s="300">
        <v>1</v>
      </c>
      <c r="AE38" s="167" t="s">
        <v>293</v>
      </c>
      <c r="AF38" s="180"/>
      <c r="AG38" s="168" t="s">
        <v>295</v>
      </c>
      <c r="AH38" s="188">
        <v>2783.41</v>
      </c>
      <c r="AI38" s="188">
        <v>180019</v>
      </c>
      <c r="AJ38" s="191"/>
      <c r="AK38" s="171"/>
      <c r="AL38" s="188">
        <v>177235.59</v>
      </c>
      <c r="AM38" s="301">
        <v>0.0373382390983549</v>
      </c>
    </row>
    <row r="39" spans="1:39" s="153" customFormat="1" ht="21" customHeight="1">
      <c r="A39" s="183"/>
      <c r="B39" s="150" t="s">
        <v>294</v>
      </c>
      <c r="C39" s="152"/>
      <c r="D39" s="156" t="s">
        <v>296</v>
      </c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82">
        <v>0</v>
      </c>
      <c r="R39" s="182">
        <v>7000</v>
      </c>
      <c r="S39" s="182">
        <v>7000</v>
      </c>
      <c r="T39" s="302">
        <v>1</v>
      </c>
      <c r="U39" s="152"/>
      <c r="V39" s="150" t="s">
        <v>294</v>
      </c>
      <c r="W39" s="152"/>
      <c r="X39" s="156" t="s">
        <v>296</v>
      </c>
      <c r="Y39" s="278">
        <v>0</v>
      </c>
      <c r="Z39" s="345">
        <v>0</v>
      </c>
      <c r="AA39" s="182">
        <v>875</v>
      </c>
      <c r="AB39" s="186">
        <v>875</v>
      </c>
      <c r="AC39" s="302">
        <v>1</v>
      </c>
      <c r="AE39" s="150" t="s">
        <v>294</v>
      </c>
      <c r="AF39" s="152"/>
      <c r="AG39" s="156" t="s">
        <v>296</v>
      </c>
      <c r="AH39" s="190">
        <v>0</v>
      </c>
      <c r="AI39" s="154">
        <v>10500</v>
      </c>
      <c r="AJ39" s="193"/>
      <c r="AK39" s="190"/>
      <c r="AL39" s="154">
        <v>10500</v>
      </c>
      <c r="AM39" s="303">
        <v>0.002212036028050159</v>
      </c>
    </row>
    <row r="40" spans="1:39" s="153" customFormat="1" ht="21" customHeight="1">
      <c r="A40" s="183"/>
      <c r="B40" s="167" t="s">
        <v>297</v>
      </c>
      <c r="C40" s="180"/>
      <c r="D40" s="168" t="s">
        <v>298</v>
      </c>
      <c r="E40" s="169"/>
      <c r="F40" s="169">
        <v>889.76</v>
      </c>
      <c r="G40" s="169"/>
      <c r="H40" s="169"/>
      <c r="I40" s="169">
        <v>175.8</v>
      </c>
      <c r="J40" s="169"/>
      <c r="K40" s="169">
        <v>2716.34</v>
      </c>
      <c r="L40" s="169">
        <v>71.99</v>
      </c>
      <c r="M40" s="169"/>
      <c r="N40" s="169"/>
      <c r="O40" s="169"/>
      <c r="P40" s="169"/>
      <c r="Q40" s="169">
        <v>3853.89</v>
      </c>
      <c r="R40" s="170">
        <v>12216</v>
      </c>
      <c r="S40" s="170">
        <v>8362.11</v>
      </c>
      <c r="T40" s="300">
        <v>0.6845211198428292</v>
      </c>
      <c r="U40" s="152"/>
      <c r="V40" s="167" t="s">
        <v>297</v>
      </c>
      <c r="W40" s="180"/>
      <c r="X40" s="168" t="s">
        <v>298</v>
      </c>
      <c r="Y40" s="271">
        <v>71.99</v>
      </c>
      <c r="Z40" s="344">
        <v>2.5233891057427344E-06</v>
      </c>
      <c r="AA40" s="170">
        <v>902</v>
      </c>
      <c r="AB40" s="170">
        <v>830.01</v>
      </c>
      <c r="AC40" s="300">
        <v>0.9201884700665188</v>
      </c>
      <c r="AE40" s="167" t="s">
        <v>297</v>
      </c>
      <c r="AF40" s="180" t="s">
        <v>346</v>
      </c>
      <c r="AG40" s="168" t="s">
        <v>298</v>
      </c>
      <c r="AH40" s="188">
        <v>3853.89</v>
      </c>
      <c r="AI40" s="188">
        <v>15825</v>
      </c>
      <c r="AJ40" s="191"/>
      <c r="AK40" s="171"/>
      <c r="AL40" s="188">
        <v>11971.11</v>
      </c>
      <c r="AM40" s="301">
        <v>0.002521954915785861</v>
      </c>
    </row>
    <row r="41" spans="1:39" s="153" customFormat="1" ht="21" customHeight="1">
      <c r="A41" s="183"/>
      <c r="B41" s="150" t="s">
        <v>299</v>
      </c>
      <c r="C41" s="152"/>
      <c r="D41" s="156" t="s">
        <v>300</v>
      </c>
      <c r="E41" s="151"/>
      <c r="F41" s="151"/>
      <c r="G41" s="151">
        <v>813.99</v>
      </c>
      <c r="H41" s="151">
        <v>204</v>
      </c>
      <c r="I41" s="151"/>
      <c r="J41" s="151">
        <v>3640.08</v>
      </c>
      <c r="K41" s="151">
        <v>271</v>
      </c>
      <c r="L41" s="151">
        <v>2233.26</v>
      </c>
      <c r="M41" s="151"/>
      <c r="N41" s="151"/>
      <c r="O41" s="151"/>
      <c r="P41" s="151"/>
      <c r="Q41" s="151">
        <v>7162.33</v>
      </c>
      <c r="R41" s="182">
        <v>7000</v>
      </c>
      <c r="S41" s="182">
        <v>-162.32999999999993</v>
      </c>
      <c r="T41" s="302">
        <v>-0.02318999999999999</v>
      </c>
      <c r="U41" s="152"/>
      <c r="V41" s="150" t="s">
        <v>299</v>
      </c>
      <c r="W41" s="152"/>
      <c r="X41" s="156" t="s">
        <v>300</v>
      </c>
      <c r="Y41" s="151">
        <v>2233.26</v>
      </c>
      <c r="Z41" s="345">
        <v>7.828009382262842E-05</v>
      </c>
      <c r="AA41" s="182">
        <v>875</v>
      </c>
      <c r="AB41" s="186">
        <v>-1358.2600000000002</v>
      </c>
      <c r="AC41" s="302">
        <v>-1.552297142857143</v>
      </c>
      <c r="AE41" s="150" t="s">
        <v>299</v>
      </c>
      <c r="AF41" s="152"/>
      <c r="AG41" s="156" t="s">
        <v>300</v>
      </c>
      <c r="AH41" s="190">
        <v>7162.33</v>
      </c>
      <c r="AI41" s="154">
        <v>10500</v>
      </c>
      <c r="AJ41" s="193"/>
      <c r="AK41" s="190"/>
      <c r="AL41" s="154">
        <v>3337.67</v>
      </c>
      <c r="AM41" s="303">
        <v>0.0007031472656897308</v>
      </c>
    </row>
    <row r="42" spans="1:39" s="153" customFormat="1" ht="21" customHeight="1">
      <c r="A42" s="183"/>
      <c r="B42" s="167" t="s">
        <v>301</v>
      </c>
      <c r="C42" s="180"/>
      <c r="D42" s="168" t="s">
        <v>302</v>
      </c>
      <c r="E42" s="169"/>
      <c r="F42" s="169"/>
      <c r="G42" s="169"/>
      <c r="H42" s="169"/>
      <c r="I42" s="169">
        <v>2740.16</v>
      </c>
      <c r="J42" s="169"/>
      <c r="K42" s="169"/>
      <c r="L42" s="169"/>
      <c r="M42" s="169"/>
      <c r="N42" s="169"/>
      <c r="O42" s="169"/>
      <c r="P42" s="169"/>
      <c r="Q42" s="187">
        <v>2740.16</v>
      </c>
      <c r="R42" s="170">
        <v>7000</v>
      </c>
      <c r="S42" s="170">
        <v>4259.84</v>
      </c>
      <c r="T42" s="300">
        <v>0.6085485714285714</v>
      </c>
      <c r="U42" s="152"/>
      <c r="V42" s="167" t="s">
        <v>301</v>
      </c>
      <c r="W42" s="180"/>
      <c r="X42" s="168" t="s">
        <v>302</v>
      </c>
      <c r="Y42" s="271">
        <v>0</v>
      </c>
      <c r="Z42" s="344">
        <v>0</v>
      </c>
      <c r="AA42" s="170">
        <v>875</v>
      </c>
      <c r="AB42" s="170">
        <v>875</v>
      </c>
      <c r="AC42" s="300">
        <v>1</v>
      </c>
      <c r="AE42" s="167" t="s">
        <v>301</v>
      </c>
      <c r="AF42" s="180"/>
      <c r="AG42" s="168" t="s">
        <v>302</v>
      </c>
      <c r="AH42" s="188">
        <v>2740.16</v>
      </c>
      <c r="AI42" s="188">
        <v>10500</v>
      </c>
      <c r="AJ42" s="191"/>
      <c r="AK42" s="171"/>
      <c r="AL42" s="188">
        <v>7759.84</v>
      </c>
      <c r="AM42" s="301">
        <v>0.0016347662525623568</v>
      </c>
    </row>
    <row r="43" spans="1:39" s="153" customFormat="1" ht="21" customHeight="1">
      <c r="A43" s="183"/>
      <c r="B43" s="150" t="s">
        <v>303</v>
      </c>
      <c r="C43" s="152"/>
      <c r="D43" s="156" t="s">
        <v>304</v>
      </c>
      <c r="E43" s="151"/>
      <c r="F43" s="151"/>
      <c r="G43" s="151"/>
      <c r="H43" s="151"/>
      <c r="I43" s="151">
        <v>1602.74</v>
      </c>
      <c r="J43" s="151"/>
      <c r="K43" s="151"/>
      <c r="L43" s="151"/>
      <c r="M43" s="151"/>
      <c r="N43" s="151"/>
      <c r="O43" s="151"/>
      <c r="P43" s="151"/>
      <c r="Q43" s="182">
        <v>1602.74</v>
      </c>
      <c r="R43" s="182">
        <v>14200</v>
      </c>
      <c r="S43" s="182">
        <v>12597.26</v>
      </c>
      <c r="T43" s="302">
        <v>0.887130985915493</v>
      </c>
      <c r="U43" s="152"/>
      <c r="V43" s="150" t="s">
        <v>303</v>
      </c>
      <c r="W43" s="152"/>
      <c r="X43" s="156" t="s">
        <v>304</v>
      </c>
      <c r="Y43" s="278">
        <v>0</v>
      </c>
      <c r="Z43" s="345">
        <v>0</v>
      </c>
      <c r="AA43" s="182">
        <v>875</v>
      </c>
      <c r="AB43" s="186">
        <v>875</v>
      </c>
      <c r="AC43" s="302">
        <v>1</v>
      </c>
      <c r="AE43" s="150" t="s">
        <v>303</v>
      </c>
      <c r="AF43" s="152" t="s">
        <v>347</v>
      </c>
      <c r="AG43" s="156" t="s">
        <v>304</v>
      </c>
      <c r="AH43" s="190">
        <v>1602.74</v>
      </c>
      <c r="AI43" s="154">
        <v>17700</v>
      </c>
      <c r="AJ43" s="193"/>
      <c r="AK43" s="190"/>
      <c r="AL43" s="154">
        <v>16097.26</v>
      </c>
      <c r="AM43" s="303">
        <v>0.003391211340275305</v>
      </c>
    </row>
    <row r="44" spans="1:39" s="153" customFormat="1" ht="21" customHeight="1">
      <c r="A44" s="183"/>
      <c r="B44" s="167" t="s">
        <v>348</v>
      </c>
      <c r="C44" s="180"/>
      <c r="D44" s="168" t="s">
        <v>349</v>
      </c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87">
        <v>0</v>
      </c>
      <c r="R44" s="170">
        <v>10000</v>
      </c>
      <c r="S44" s="170">
        <v>10000</v>
      </c>
      <c r="T44" s="300">
        <v>1</v>
      </c>
      <c r="U44" s="152"/>
      <c r="V44" s="167" t="s">
        <v>348</v>
      </c>
      <c r="W44" s="180"/>
      <c r="X44" s="168" t="s">
        <v>349</v>
      </c>
      <c r="Y44" s="271">
        <v>0</v>
      </c>
      <c r="Z44" s="344">
        <v>0</v>
      </c>
      <c r="AA44" s="170">
        <v>1250</v>
      </c>
      <c r="AB44" s="170">
        <v>1250</v>
      </c>
      <c r="AC44" s="300">
        <v>1</v>
      </c>
      <c r="AE44" s="167" t="s">
        <v>348</v>
      </c>
      <c r="AF44" s="180"/>
      <c r="AG44" s="168" t="s">
        <v>349</v>
      </c>
      <c r="AH44" s="188">
        <v>0</v>
      </c>
      <c r="AI44" s="188">
        <v>15000</v>
      </c>
      <c r="AJ44" s="191"/>
      <c r="AK44" s="171"/>
      <c r="AL44" s="188">
        <v>15000</v>
      </c>
      <c r="AM44" s="301">
        <v>0.003160051468643084</v>
      </c>
    </row>
    <row r="45" spans="1:39" s="153" customFormat="1" ht="21" customHeight="1">
      <c r="A45" s="183"/>
      <c r="B45" s="150">
        <v>2611</v>
      </c>
      <c r="C45" s="152" t="s">
        <v>237</v>
      </c>
      <c r="D45" s="156" t="s">
        <v>191</v>
      </c>
      <c r="E45" s="151">
        <v>45000</v>
      </c>
      <c r="F45" s="151">
        <v>60000</v>
      </c>
      <c r="G45" s="151">
        <v>110000</v>
      </c>
      <c r="H45" s="151"/>
      <c r="I45" s="151">
        <v>2276.4</v>
      </c>
      <c r="J45" s="151">
        <v>43122</v>
      </c>
      <c r="K45" s="151">
        <v>15985.87</v>
      </c>
      <c r="L45" s="151">
        <v>49770.98</v>
      </c>
      <c r="M45" s="151"/>
      <c r="N45" s="151"/>
      <c r="O45" s="151"/>
      <c r="P45" s="151"/>
      <c r="Q45" s="151">
        <v>326155.25</v>
      </c>
      <c r="R45" s="182">
        <v>1020681</v>
      </c>
      <c r="S45" s="182">
        <v>694525.75</v>
      </c>
      <c r="T45" s="302">
        <v>0.6804532953978765</v>
      </c>
      <c r="U45" s="152"/>
      <c r="V45" s="150">
        <v>2611</v>
      </c>
      <c r="W45" s="152" t="s">
        <v>237</v>
      </c>
      <c r="X45" s="156" t="s">
        <v>191</v>
      </c>
      <c r="Y45" s="151">
        <v>49770.98</v>
      </c>
      <c r="Z45" s="345">
        <v>0.0017445693667751015</v>
      </c>
      <c r="AA45" s="182">
        <v>100166</v>
      </c>
      <c r="AB45" s="186">
        <v>50395.02</v>
      </c>
      <c r="AC45" s="302">
        <v>0.5031150290517741</v>
      </c>
      <c r="AE45" s="150">
        <v>2611</v>
      </c>
      <c r="AF45" s="152" t="s">
        <v>237</v>
      </c>
      <c r="AG45" s="156" t="s">
        <v>191</v>
      </c>
      <c r="AH45" s="189">
        <v>326155.25</v>
      </c>
      <c r="AI45" s="155">
        <v>2156697</v>
      </c>
      <c r="AJ45" s="192"/>
      <c r="AK45" s="189"/>
      <c r="AL45" s="155">
        <v>1830541.75</v>
      </c>
      <c r="AM45" s="303">
        <v>0.3856404096999988</v>
      </c>
    </row>
    <row r="46" spans="1:39" s="153" customFormat="1" ht="21" customHeight="1">
      <c r="A46" s="183"/>
      <c r="B46" s="167">
        <v>2711</v>
      </c>
      <c r="C46" s="180" t="s">
        <v>350</v>
      </c>
      <c r="D46" s="168" t="s">
        <v>192</v>
      </c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87">
        <v>0</v>
      </c>
      <c r="R46" s="170">
        <v>10268</v>
      </c>
      <c r="S46" s="170">
        <v>10268</v>
      </c>
      <c r="T46" s="300">
        <v>1</v>
      </c>
      <c r="U46" s="152"/>
      <c r="V46" s="167">
        <v>2711</v>
      </c>
      <c r="W46" s="180" t="s">
        <v>350</v>
      </c>
      <c r="X46" s="168" t="s">
        <v>192</v>
      </c>
      <c r="Y46" s="271">
        <v>0</v>
      </c>
      <c r="Z46" s="344">
        <v>0</v>
      </c>
      <c r="AA46" s="170">
        <v>1021</v>
      </c>
      <c r="AB46" s="170">
        <v>1021</v>
      </c>
      <c r="AC46" s="300">
        <v>1</v>
      </c>
      <c r="AE46" s="167">
        <v>2711</v>
      </c>
      <c r="AF46" s="180" t="s">
        <v>350</v>
      </c>
      <c r="AG46" s="168" t="s">
        <v>192</v>
      </c>
      <c r="AH46" s="188">
        <v>0</v>
      </c>
      <c r="AI46" s="188">
        <v>14348</v>
      </c>
      <c r="AJ46" s="191"/>
      <c r="AK46" s="171"/>
      <c r="AL46" s="188">
        <v>14348</v>
      </c>
      <c r="AM46" s="301">
        <v>0.003022694564806065</v>
      </c>
    </row>
    <row r="47" spans="1:39" s="153" customFormat="1" ht="21" customHeight="1">
      <c r="A47" s="183"/>
      <c r="B47" s="150" t="s">
        <v>351</v>
      </c>
      <c r="C47" s="152" t="s">
        <v>352</v>
      </c>
      <c r="D47" s="156" t="s">
        <v>353</v>
      </c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82">
        <v>0</v>
      </c>
      <c r="R47" s="182">
        <v>62000</v>
      </c>
      <c r="S47" s="182">
        <v>62000</v>
      </c>
      <c r="T47" s="302">
        <v>1</v>
      </c>
      <c r="U47" s="152"/>
      <c r="V47" s="150" t="s">
        <v>351</v>
      </c>
      <c r="W47" s="152" t="s">
        <v>352</v>
      </c>
      <c r="X47" s="156" t="s">
        <v>353</v>
      </c>
      <c r="Y47" s="182">
        <v>0</v>
      </c>
      <c r="Z47" s="345">
        <v>0</v>
      </c>
      <c r="AA47" s="182">
        <v>875</v>
      </c>
      <c r="AB47" s="186">
        <v>875</v>
      </c>
      <c r="AC47" s="302">
        <v>1</v>
      </c>
      <c r="AE47" s="150" t="s">
        <v>351</v>
      </c>
      <c r="AF47" s="152" t="s">
        <v>352</v>
      </c>
      <c r="AG47" s="156" t="s">
        <v>353</v>
      </c>
      <c r="AH47" s="189">
        <v>0</v>
      </c>
      <c r="AI47" s="155">
        <v>65496</v>
      </c>
      <c r="AJ47" s="192"/>
      <c r="AK47" s="189"/>
      <c r="AL47" s="155">
        <v>65496</v>
      </c>
      <c r="AM47" s="303">
        <v>0.013798048732683163</v>
      </c>
    </row>
    <row r="48" spans="1:39" s="153" customFormat="1" ht="21" customHeight="1">
      <c r="A48" s="183"/>
      <c r="B48" s="167" t="s">
        <v>235</v>
      </c>
      <c r="C48" s="180" t="s">
        <v>251</v>
      </c>
      <c r="D48" s="168" t="s">
        <v>236</v>
      </c>
      <c r="E48" s="169"/>
      <c r="F48" s="169">
        <v>1002.01</v>
      </c>
      <c r="G48" s="169">
        <v>2400</v>
      </c>
      <c r="H48" s="169">
        <v>1428.94</v>
      </c>
      <c r="I48" s="169">
        <v>1300.99</v>
      </c>
      <c r="J48" s="169">
        <v>2256.52</v>
      </c>
      <c r="K48" s="169">
        <v>1075.85</v>
      </c>
      <c r="L48" s="169">
        <v>1389.16</v>
      </c>
      <c r="M48" s="169"/>
      <c r="N48" s="169"/>
      <c r="O48" s="169"/>
      <c r="P48" s="169"/>
      <c r="Q48" s="187">
        <v>10853.470000000001</v>
      </c>
      <c r="R48" s="170">
        <v>62832</v>
      </c>
      <c r="S48" s="170">
        <v>51978.53</v>
      </c>
      <c r="T48" s="300">
        <v>0.8272620639164756</v>
      </c>
      <c r="U48" s="152"/>
      <c r="V48" s="167" t="s">
        <v>235</v>
      </c>
      <c r="W48" s="180" t="s">
        <v>251</v>
      </c>
      <c r="X48" s="168" t="s">
        <v>236</v>
      </c>
      <c r="Y48" s="169">
        <v>1389.16</v>
      </c>
      <c r="Z48" s="344">
        <v>4.8692751911843004E-05</v>
      </c>
      <c r="AA48" s="170">
        <v>7854</v>
      </c>
      <c r="AB48" s="170">
        <v>6464.84</v>
      </c>
      <c r="AC48" s="300">
        <v>0.823127069009422</v>
      </c>
      <c r="AE48" s="167" t="s">
        <v>235</v>
      </c>
      <c r="AF48" s="180" t="s">
        <v>251</v>
      </c>
      <c r="AG48" s="168" t="s">
        <v>236</v>
      </c>
      <c r="AH48" s="188">
        <v>10853.470000000001</v>
      </c>
      <c r="AI48" s="188">
        <v>94245</v>
      </c>
      <c r="AJ48" s="191"/>
      <c r="AK48" s="171"/>
      <c r="AL48" s="188">
        <v>83391.53</v>
      </c>
      <c r="AM48" s="301">
        <v>0.017568101789926256</v>
      </c>
    </row>
    <row r="49" spans="1:39" s="153" customFormat="1" ht="21" customHeight="1">
      <c r="A49" s="183"/>
      <c r="B49" s="150" t="s">
        <v>305</v>
      </c>
      <c r="C49" s="152" t="s">
        <v>251</v>
      </c>
      <c r="D49" s="156" t="s">
        <v>307</v>
      </c>
      <c r="E49" s="151"/>
      <c r="F49" s="151"/>
      <c r="G49" s="151">
        <v>1185.38</v>
      </c>
      <c r="H49" s="151">
        <v>14923.43</v>
      </c>
      <c r="I49" s="151">
        <v>102</v>
      </c>
      <c r="J49" s="151">
        <v>700.02</v>
      </c>
      <c r="K49" s="151">
        <v>2820.02</v>
      </c>
      <c r="L49" s="151">
        <v>243.4</v>
      </c>
      <c r="M49" s="151"/>
      <c r="N49" s="151"/>
      <c r="O49" s="151"/>
      <c r="P49" s="151"/>
      <c r="Q49" s="151">
        <v>19974.250000000004</v>
      </c>
      <c r="R49" s="182">
        <v>7000</v>
      </c>
      <c r="S49" s="182">
        <v>-12974.250000000004</v>
      </c>
      <c r="T49" s="302">
        <v>-1.8534642857142862</v>
      </c>
      <c r="U49" s="152"/>
      <c r="V49" s="150" t="s">
        <v>305</v>
      </c>
      <c r="W49" s="152" t="s">
        <v>251</v>
      </c>
      <c r="X49" s="156" t="s">
        <v>307</v>
      </c>
      <c r="Y49" s="151">
        <v>243.4</v>
      </c>
      <c r="Z49" s="345">
        <v>8.531642010526207E-06</v>
      </c>
      <c r="AA49" s="182">
        <v>875</v>
      </c>
      <c r="AB49" s="186">
        <v>631.6</v>
      </c>
      <c r="AC49" s="302">
        <v>0.7218285714285715</v>
      </c>
      <c r="AE49" s="150" t="s">
        <v>305</v>
      </c>
      <c r="AF49" s="152" t="s">
        <v>251</v>
      </c>
      <c r="AG49" s="156" t="s">
        <v>307</v>
      </c>
      <c r="AH49" s="189">
        <v>19974.250000000004</v>
      </c>
      <c r="AI49" s="155">
        <v>10500</v>
      </c>
      <c r="AJ49" s="192"/>
      <c r="AK49" s="189"/>
      <c r="AL49" s="155">
        <v>-9474.250000000004</v>
      </c>
      <c r="AM49" s="303">
        <v>-0.00199594117511945</v>
      </c>
    </row>
    <row r="50" spans="1:39" s="153" customFormat="1" ht="28.5" customHeight="1">
      <c r="A50" s="183"/>
      <c r="B50" s="167">
        <v>2941</v>
      </c>
      <c r="C50" s="180" t="s">
        <v>232</v>
      </c>
      <c r="D50" s="168" t="s">
        <v>193</v>
      </c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87">
        <v>0</v>
      </c>
      <c r="R50" s="170">
        <v>98164</v>
      </c>
      <c r="S50" s="170">
        <v>98164</v>
      </c>
      <c r="T50" s="300">
        <v>1</v>
      </c>
      <c r="U50" s="152"/>
      <c r="V50" s="167">
        <v>2941</v>
      </c>
      <c r="W50" s="180" t="s">
        <v>232</v>
      </c>
      <c r="X50" s="168" t="s">
        <v>193</v>
      </c>
      <c r="Y50" s="271">
        <v>0</v>
      </c>
      <c r="Z50" s="344">
        <v>0</v>
      </c>
      <c r="AA50" s="170">
        <v>20208</v>
      </c>
      <c r="AB50" s="170">
        <v>20208</v>
      </c>
      <c r="AC50" s="300">
        <v>1</v>
      </c>
      <c r="AE50" s="167">
        <v>2941</v>
      </c>
      <c r="AF50" s="180" t="s">
        <v>232</v>
      </c>
      <c r="AG50" s="168" t="s">
        <v>193</v>
      </c>
      <c r="AH50" s="188">
        <v>0</v>
      </c>
      <c r="AI50" s="188">
        <v>179000</v>
      </c>
      <c r="AJ50" s="191"/>
      <c r="AK50" s="171"/>
      <c r="AL50" s="188">
        <v>179000</v>
      </c>
      <c r="AM50" s="301">
        <v>0.037709947525807475</v>
      </c>
    </row>
    <row r="51" spans="1:39" s="153" customFormat="1" ht="28.5" customHeight="1">
      <c r="A51" s="183"/>
      <c r="B51" s="150">
        <v>2961</v>
      </c>
      <c r="C51" s="152" t="s">
        <v>251</v>
      </c>
      <c r="D51" s="156" t="s">
        <v>194</v>
      </c>
      <c r="E51" s="151"/>
      <c r="F51" s="151"/>
      <c r="G51" s="151">
        <v>7502.44</v>
      </c>
      <c r="H51" s="151"/>
      <c r="I51" s="151">
        <v>1080.01</v>
      </c>
      <c r="J51" s="151">
        <v>3731.6</v>
      </c>
      <c r="K51" s="151">
        <v>4265.83</v>
      </c>
      <c r="L51" s="151">
        <v>2529.02</v>
      </c>
      <c r="M51" s="151"/>
      <c r="N51" s="151"/>
      <c r="O51" s="151"/>
      <c r="P51" s="151"/>
      <c r="Q51" s="182">
        <v>19108.899999999998</v>
      </c>
      <c r="R51" s="182">
        <v>35000</v>
      </c>
      <c r="S51" s="182">
        <v>15891.100000000002</v>
      </c>
      <c r="T51" s="302">
        <v>0.45403142857142864</v>
      </c>
      <c r="U51" s="152"/>
      <c r="V51" s="150">
        <v>2961</v>
      </c>
      <c r="W51" s="152" t="s">
        <v>251</v>
      </c>
      <c r="X51" s="156" t="s">
        <v>194</v>
      </c>
      <c r="Y51" s="182">
        <v>2529.02</v>
      </c>
      <c r="Z51" s="345">
        <v>8.864705537165566E-05</v>
      </c>
      <c r="AA51" s="182">
        <v>4375</v>
      </c>
      <c r="AB51" s="186">
        <v>1845.98</v>
      </c>
      <c r="AC51" s="302">
        <v>0.4219382857142857</v>
      </c>
      <c r="AE51" s="150">
        <v>2961</v>
      </c>
      <c r="AF51" s="152" t="s">
        <v>251</v>
      </c>
      <c r="AG51" s="156" t="s">
        <v>194</v>
      </c>
      <c r="AH51" s="189">
        <v>19108.899999999998</v>
      </c>
      <c r="AI51" s="155">
        <v>52500</v>
      </c>
      <c r="AJ51" s="192"/>
      <c r="AK51" s="189"/>
      <c r="AL51" s="155">
        <v>33391.100000000006</v>
      </c>
      <c r="AM51" s="303">
        <v>0.007034506306307207</v>
      </c>
    </row>
    <row r="52" spans="1:39" s="153" customFormat="1" ht="28.5" customHeight="1">
      <c r="A52" s="183"/>
      <c r="B52" s="167" t="s">
        <v>306</v>
      </c>
      <c r="C52" s="180" t="s">
        <v>251</v>
      </c>
      <c r="D52" s="168" t="s">
        <v>308</v>
      </c>
      <c r="E52" s="169"/>
      <c r="F52" s="169"/>
      <c r="G52" s="169">
        <v>5022</v>
      </c>
      <c r="H52" s="169">
        <v>2302</v>
      </c>
      <c r="I52" s="169"/>
      <c r="J52" s="169">
        <v>1826.01</v>
      </c>
      <c r="K52" s="169"/>
      <c r="L52" s="169"/>
      <c r="M52" s="169"/>
      <c r="N52" s="169"/>
      <c r="O52" s="169"/>
      <c r="P52" s="169"/>
      <c r="Q52" s="169">
        <v>9150.01</v>
      </c>
      <c r="R52" s="170">
        <v>7000</v>
      </c>
      <c r="S52" s="170">
        <v>-2150.01</v>
      </c>
      <c r="T52" s="300">
        <v>-0.30714428571428576</v>
      </c>
      <c r="U52" s="152"/>
      <c r="V52" s="167" t="s">
        <v>306</v>
      </c>
      <c r="W52" s="180" t="s">
        <v>251</v>
      </c>
      <c r="X52" s="168" t="s">
        <v>308</v>
      </c>
      <c r="Y52" s="169">
        <v>0</v>
      </c>
      <c r="Z52" s="344">
        <v>0</v>
      </c>
      <c r="AA52" s="170">
        <v>875</v>
      </c>
      <c r="AB52" s="170">
        <v>875</v>
      </c>
      <c r="AC52" s="300">
        <v>1</v>
      </c>
      <c r="AE52" s="167" t="s">
        <v>306</v>
      </c>
      <c r="AF52" s="180" t="s">
        <v>251</v>
      </c>
      <c r="AG52" s="168" t="s">
        <v>308</v>
      </c>
      <c r="AH52" s="188">
        <v>9150.01</v>
      </c>
      <c r="AI52" s="188">
        <v>10500</v>
      </c>
      <c r="AJ52" s="191"/>
      <c r="AK52" s="171"/>
      <c r="AL52" s="188">
        <v>1349.9899999999998</v>
      </c>
      <c r="AM52" s="301">
        <v>0.00028440252547689844</v>
      </c>
    </row>
    <row r="53" spans="1:39" s="153" customFormat="1" ht="18" thickBot="1">
      <c r="A53" s="183"/>
      <c r="B53" s="173">
        <v>2000</v>
      </c>
      <c r="C53" s="179"/>
      <c r="D53" s="174" t="s">
        <v>2</v>
      </c>
      <c r="E53" s="175">
        <v>87791.81999999999</v>
      </c>
      <c r="F53" s="175">
        <v>146323.28999999998</v>
      </c>
      <c r="G53" s="175">
        <v>193540.37</v>
      </c>
      <c r="H53" s="175">
        <v>55397.18000000001</v>
      </c>
      <c r="I53" s="175">
        <v>75387.36</v>
      </c>
      <c r="J53" s="175">
        <v>189890.84</v>
      </c>
      <c r="K53" s="175">
        <v>113653</v>
      </c>
      <c r="L53" s="175">
        <v>90795.01</v>
      </c>
      <c r="M53" s="175">
        <v>0</v>
      </c>
      <c r="N53" s="175">
        <v>0</v>
      </c>
      <c r="O53" s="175">
        <v>0</v>
      </c>
      <c r="P53" s="175">
        <v>0</v>
      </c>
      <c r="Q53" s="175">
        <v>952778.8700000001</v>
      </c>
      <c r="R53" s="175">
        <v>2658500</v>
      </c>
      <c r="S53" s="175">
        <v>1705721.13</v>
      </c>
      <c r="T53" s="304">
        <v>0.6416103554636072</v>
      </c>
      <c r="U53" s="305"/>
      <c r="V53" s="173">
        <v>2000</v>
      </c>
      <c r="W53" s="179"/>
      <c r="X53" s="174" t="s">
        <v>2</v>
      </c>
      <c r="Y53" s="175">
        <v>90795.01</v>
      </c>
      <c r="Z53" s="348">
        <v>0.003182541173632486</v>
      </c>
      <c r="AA53" s="175">
        <v>293544</v>
      </c>
      <c r="AB53" s="306">
        <v>202748.99000000002</v>
      </c>
      <c r="AC53" s="304">
        <v>0.6906936949826943</v>
      </c>
      <c r="AE53" s="173">
        <v>2000</v>
      </c>
      <c r="AF53" s="179"/>
      <c r="AG53" s="174" t="s">
        <v>2</v>
      </c>
      <c r="AH53" s="306">
        <v>952778.8700000001</v>
      </c>
      <c r="AI53" s="306">
        <v>5699537</v>
      </c>
      <c r="AJ53" s="307">
        <v>0</v>
      </c>
      <c r="AK53" s="306">
        <v>0</v>
      </c>
      <c r="AL53" s="306">
        <v>4746758.13</v>
      </c>
      <c r="AM53" s="308">
        <v>0.9999997893299022</v>
      </c>
    </row>
    <row r="54" spans="1:39" s="153" customFormat="1" ht="12" customHeight="1" thickTop="1">
      <c r="A54" s="183"/>
      <c r="B54" s="309"/>
      <c r="C54" s="305"/>
      <c r="D54" s="310"/>
      <c r="E54" s="311"/>
      <c r="F54" s="311"/>
      <c r="G54" s="311"/>
      <c r="H54" s="311"/>
      <c r="I54" s="311"/>
      <c r="J54" s="311"/>
      <c r="K54" s="311"/>
      <c r="L54" s="311"/>
      <c r="M54" s="311"/>
      <c r="N54" s="311"/>
      <c r="O54" s="311"/>
      <c r="P54" s="311"/>
      <c r="Q54" s="311"/>
      <c r="R54" s="311"/>
      <c r="S54" s="311"/>
      <c r="T54" s="312"/>
      <c r="U54" s="305"/>
      <c r="V54" s="309"/>
      <c r="W54" s="305"/>
      <c r="X54" s="310"/>
      <c r="Y54" s="311"/>
      <c r="Z54" s="349"/>
      <c r="AA54" s="311"/>
      <c r="AB54" s="313"/>
      <c r="AC54" s="312"/>
      <c r="AE54" s="309"/>
      <c r="AF54" s="305"/>
      <c r="AG54" s="310"/>
      <c r="AH54" s="314"/>
      <c r="AI54" s="311"/>
      <c r="AJ54" s="311"/>
      <c r="AK54" s="311"/>
      <c r="AL54" s="311"/>
      <c r="AM54" s="315"/>
    </row>
    <row r="55" spans="1:39" s="153" customFormat="1" ht="21" customHeight="1">
      <c r="A55" s="183"/>
      <c r="B55" s="167">
        <v>3111</v>
      </c>
      <c r="C55" s="180" t="s">
        <v>354</v>
      </c>
      <c r="D55" s="168" t="s">
        <v>195</v>
      </c>
      <c r="E55" s="169"/>
      <c r="F55" s="169">
        <v>48139</v>
      </c>
      <c r="G55" s="169">
        <v>53869</v>
      </c>
      <c r="H55" s="169">
        <v>52692</v>
      </c>
      <c r="I55" s="169">
        <v>56742</v>
      </c>
      <c r="J55" s="169">
        <v>58436</v>
      </c>
      <c r="K55" s="169">
        <v>73113</v>
      </c>
      <c r="L55" s="169">
        <v>58881</v>
      </c>
      <c r="M55" s="169"/>
      <c r="N55" s="169"/>
      <c r="O55" s="169"/>
      <c r="P55" s="169"/>
      <c r="Q55" s="187">
        <v>401872</v>
      </c>
      <c r="R55" s="170">
        <v>439176</v>
      </c>
      <c r="S55" s="170">
        <v>37304</v>
      </c>
      <c r="T55" s="300">
        <v>0.08494088930178334</v>
      </c>
      <c r="U55" s="152"/>
      <c r="V55" s="167">
        <v>3111</v>
      </c>
      <c r="W55" s="180" t="s">
        <v>354</v>
      </c>
      <c r="X55" s="168" t="s">
        <v>195</v>
      </c>
      <c r="Y55" s="169">
        <v>58881</v>
      </c>
      <c r="Z55" s="344">
        <v>0.002063893234271954</v>
      </c>
      <c r="AA55" s="170">
        <v>54897</v>
      </c>
      <c r="AB55" s="170">
        <v>-3984</v>
      </c>
      <c r="AC55" s="300">
        <v>-0.07257227170883655</v>
      </c>
      <c r="AE55" s="167">
        <v>3111</v>
      </c>
      <c r="AF55" s="180" t="s">
        <v>354</v>
      </c>
      <c r="AG55" s="168" t="s">
        <v>195</v>
      </c>
      <c r="AH55" s="191">
        <v>401872</v>
      </c>
      <c r="AI55" s="188">
        <v>658757</v>
      </c>
      <c r="AJ55" s="191"/>
      <c r="AK55" s="171"/>
      <c r="AL55" s="188">
        <v>256885</v>
      </c>
      <c r="AM55" s="301">
        <v>0.004106078903137882</v>
      </c>
    </row>
    <row r="56" spans="1:42" s="153" customFormat="1" ht="21" customHeight="1">
      <c r="A56" s="183"/>
      <c r="B56" s="150">
        <v>3131</v>
      </c>
      <c r="C56" s="152" t="s">
        <v>355</v>
      </c>
      <c r="D56" s="156" t="s">
        <v>196</v>
      </c>
      <c r="E56" s="151"/>
      <c r="F56" s="151">
        <v>13131</v>
      </c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82">
        <v>13131</v>
      </c>
      <c r="R56" s="182">
        <v>17104</v>
      </c>
      <c r="S56" s="182">
        <v>3973</v>
      </c>
      <c r="T56" s="302">
        <v>0.23228484565014032</v>
      </c>
      <c r="U56" s="152"/>
      <c r="V56" s="150">
        <v>3131</v>
      </c>
      <c r="W56" s="152" t="s">
        <v>355</v>
      </c>
      <c r="X56" s="156" t="s">
        <v>196</v>
      </c>
      <c r="Y56" s="182">
        <v>0</v>
      </c>
      <c r="Z56" s="345">
        <v>0</v>
      </c>
      <c r="AA56" s="182">
        <v>2138</v>
      </c>
      <c r="AB56" s="186">
        <v>2138</v>
      </c>
      <c r="AC56" s="302">
        <v>1</v>
      </c>
      <c r="AE56" s="150">
        <v>3131</v>
      </c>
      <c r="AF56" s="152" t="s">
        <v>355</v>
      </c>
      <c r="AG56" s="156" t="s">
        <v>196</v>
      </c>
      <c r="AH56" s="192">
        <v>13131</v>
      </c>
      <c r="AI56" s="154">
        <v>25657</v>
      </c>
      <c r="AJ56" s="194"/>
      <c r="AK56" s="194"/>
      <c r="AL56" s="154">
        <v>12526</v>
      </c>
      <c r="AM56" s="303">
        <v>0.00020021700115111863</v>
      </c>
      <c r="AP56" s="316"/>
    </row>
    <row r="57" spans="1:39" s="153" customFormat="1" ht="21" customHeight="1">
      <c r="A57" s="183"/>
      <c r="B57" s="167">
        <v>3141</v>
      </c>
      <c r="C57" s="180" t="s">
        <v>238</v>
      </c>
      <c r="D57" s="168" t="s">
        <v>197</v>
      </c>
      <c r="E57" s="169">
        <v>33126.44</v>
      </c>
      <c r="F57" s="169">
        <v>27014.03</v>
      </c>
      <c r="G57" s="169">
        <v>22965.54</v>
      </c>
      <c r="H57" s="169">
        <v>22551.52</v>
      </c>
      <c r="I57" s="169">
        <v>3118.22</v>
      </c>
      <c r="J57" s="169">
        <v>21743.55</v>
      </c>
      <c r="K57" s="169">
        <v>22409.97</v>
      </c>
      <c r="L57" s="169">
        <v>27572.39</v>
      </c>
      <c r="M57" s="169"/>
      <c r="N57" s="169"/>
      <c r="O57" s="169"/>
      <c r="P57" s="169"/>
      <c r="Q57" s="169">
        <v>180501.66000000003</v>
      </c>
      <c r="R57" s="170">
        <v>303808</v>
      </c>
      <c r="S57" s="170">
        <v>123306.33999999997</v>
      </c>
      <c r="T57" s="300">
        <v>0.4058692990309668</v>
      </c>
      <c r="U57" s="152"/>
      <c r="V57" s="167">
        <v>3141</v>
      </c>
      <c r="W57" s="180" t="s">
        <v>238</v>
      </c>
      <c r="X57" s="168" t="s">
        <v>197</v>
      </c>
      <c r="Y57" s="169">
        <v>27572.39</v>
      </c>
      <c r="Z57" s="344">
        <v>0.0009664657389260998</v>
      </c>
      <c r="AA57" s="170">
        <v>37976</v>
      </c>
      <c r="AB57" s="170">
        <v>10403.61</v>
      </c>
      <c r="AC57" s="300">
        <v>0.27395223298925636</v>
      </c>
      <c r="AE57" s="167">
        <v>3141</v>
      </c>
      <c r="AF57" s="180" t="s">
        <v>238</v>
      </c>
      <c r="AG57" s="168" t="s">
        <v>197</v>
      </c>
      <c r="AH57" s="188">
        <v>180501.66000000003</v>
      </c>
      <c r="AI57" s="188">
        <v>510157</v>
      </c>
      <c r="AJ57" s="191"/>
      <c r="AK57" s="171"/>
      <c r="AL57" s="188">
        <v>329655.33999999997</v>
      </c>
      <c r="AM57" s="301">
        <v>0.0052692482506987385</v>
      </c>
    </row>
    <row r="58" spans="1:42" s="153" customFormat="1" ht="21" customHeight="1">
      <c r="A58" s="183"/>
      <c r="B58" s="150">
        <v>3151</v>
      </c>
      <c r="C58" s="152" t="s">
        <v>239</v>
      </c>
      <c r="D58" s="156" t="s">
        <v>198</v>
      </c>
      <c r="E58" s="182">
        <v>-2921</v>
      </c>
      <c r="F58" s="151">
        <v>76234</v>
      </c>
      <c r="G58" s="151">
        <v>71180.08</v>
      </c>
      <c r="H58" s="151">
        <v>74096.05</v>
      </c>
      <c r="I58" s="151">
        <v>68767</v>
      </c>
      <c r="J58" s="151">
        <v>67511</v>
      </c>
      <c r="K58" s="151">
        <v>77461</v>
      </c>
      <c r="L58" s="151">
        <v>71490</v>
      </c>
      <c r="M58" s="151"/>
      <c r="N58" s="151"/>
      <c r="O58" s="151"/>
      <c r="P58" s="151"/>
      <c r="Q58" s="182">
        <v>503818.13</v>
      </c>
      <c r="R58" s="182">
        <v>779842</v>
      </c>
      <c r="S58" s="182">
        <v>276023.87</v>
      </c>
      <c r="T58" s="302">
        <v>0.3539484536611262</v>
      </c>
      <c r="U58" s="152"/>
      <c r="V58" s="150">
        <v>3151</v>
      </c>
      <c r="W58" s="152" t="s">
        <v>239</v>
      </c>
      <c r="X58" s="156" t="s">
        <v>198</v>
      </c>
      <c r="Y58" s="182">
        <v>71490</v>
      </c>
      <c r="Z58" s="345">
        <v>0.002505863136123741</v>
      </c>
      <c r="AA58" s="182">
        <v>102824</v>
      </c>
      <c r="AB58" s="186">
        <v>31334</v>
      </c>
      <c r="AC58" s="302">
        <v>0.3047343032754999</v>
      </c>
      <c r="AE58" s="150">
        <v>3151</v>
      </c>
      <c r="AF58" s="152" t="s">
        <v>239</v>
      </c>
      <c r="AG58" s="156" t="s">
        <v>198</v>
      </c>
      <c r="AH58" s="194">
        <v>503818.13</v>
      </c>
      <c r="AI58" s="154">
        <v>1422133</v>
      </c>
      <c r="AJ58" s="194"/>
      <c r="AK58" s="194"/>
      <c r="AL58" s="154">
        <v>918314.87</v>
      </c>
      <c r="AM58" s="303">
        <v>0.014678448777253661</v>
      </c>
      <c r="AP58" s="316"/>
    </row>
    <row r="59" spans="1:39" s="153" customFormat="1" ht="23.25" customHeight="1">
      <c r="A59" s="183"/>
      <c r="B59" s="167" t="s">
        <v>264</v>
      </c>
      <c r="C59" s="180" t="s">
        <v>265</v>
      </c>
      <c r="D59" s="168" t="s">
        <v>289</v>
      </c>
      <c r="E59" s="169">
        <v>1654</v>
      </c>
      <c r="F59" s="169">
        <v>22592</v>
      </c>
      <c r="G59" s="169">
        <v>45332.71</v>
      </c>
      <c r="H59" s="169">
        <v>43472</v>
      </c>
      <c r="I59" s="169">
        <v>43472</v>
      </c>
      <c r="J59" s="169">
        <v>43473</v>
      </c>
      <c r="K59" s="169">
        <v>43472</v>
      </c>
      <c r="L59" s="169">
        <v>43472</v>
      </c>
      <c r="M59" s="169"/>
      <c r="N59" s="169"/>
      <c r="O59" s="169"/>
      <c r="P59" s="169"/>
      <c r="Q59" s="169">
        <v>286939.70999999996</v>
      </c>
      <c r="R59" s="170">
        <v>385530</v>
      </c>
      <c r="S59" s="170">
        <v>98590.29000000004</v>
      </c>
      <c r="T59" s="300">
        <v>0.25572663605945073</v>
      </c>
      <c r="U59" s="152"/>
      <c r="V59" s="167" t="s">
        <v>264</v>
      </c>
      <c r="W59" s="180" t="s">
        <v>265</v>
      </c>
      <c r="X59" s="168" t="s">
        <v>289</v>
      </c>
      <c r="Y59" s="169">
        <v>43472</v>
      </c>
      <c r="Z59" s="344">
        <v>0.0015237779025538015</v>
      </c>
      <c r="AA59" s="170">
        <v>47250</v>
      </c>
      <c r="AB59" s="170">
        <v>3778</v>
      </c>
      <c r="AC59" s="300">
        <v>0.07995767195767196</v>
      </c>
      <c r="AE59" s="167" t="s">
        <v>264</v>
      </c>
      <c r="AF59" s="180" t="s">
        <v>265</v>
      </c>
      <c r="AG59" s="168" t="s">
        <v>289</v>
      </c>
      <c r="AH59" s="188">
        <v>286939.70999999996</v>
      </c>
      <c r="AI59" s="188">
        <v>574532</v>
      </c>
      <c r="AJ59" s="191"/>
      <c r="AK59" s="171"/>
      <c r="AL59" s="188">
        <v>287592.29000000004</v>
      </c>
      <c r="AM59" s="301">
        <v>0.004596907700621335</v>
      </c>
    </row>
    <row r="60" spans="1:39" s="153" customFormat="1" ht="30" customHeight="1">
      <c r="A60" s="183"/>
      <c r="B60" s="150" t="s">
        <v>356</v>
      </c>
      <c r="C60" s="152" t="s">
        <v>265</v>
      </c>
      <c r="D60" s="156" t="s">
        <v>357</v>
      </c>
      <c r="E60" s="182">
        <v>208585</v>
      </c>
      <c r="F60" s="151">
        <v>208784.62</v>
      </c>
      <c r="G60" s="151">
        <v>72222.75</v>
      </c>
      <c r="H60" s="151">
        <v>72422.75</v>
      </c>
      <c r="I60" s="151">
        <v>72222.75</v>
      </c>
      <c r="J60" s="151">
        <v>72222.75</v>
      </c>
      <c r="K60" s="151">
        <v>72222.75</v>
      </c>
      <c r="L60" s="151">
        <v>72222.75</v>
      </c>
      <c r="M60" s="151"/>
      <c r="N60" s="151"/>
      <c r="O60" s="151"/>
      <c r="P60" s="151"/>
      <c r="Q60" s="151">
        <v>850906.12</v>
      </c>
      <c r="R60" s="182">
        <v>2741544</v>
      </c>
      <c r="S60" s="182">
        <v>1890637.88</v>
      </c>
      <c r="T60" s="302">
        <v>0.6896252184900187</v>
      </c>
      <c r="U60" s="152"/>
      <c r="V60" s="150" t="s">
        <v>356</v>
      </c>
      <c r="W60" s="152" t="s">
        <v>265</v>
      </c>
      <c r="X60" s="156" t="s">
        <v>357</v>
      </c>
      <c r="Y60" s="151">
        <v>72222.75</v>
      </c>
      <c r="Z60" s="345">
        <v>0.0025315474446003764</v>
      </c>
      <c r="AA60" s="182">
        <v>147693</v>
      </c>
      <c r="AB60" s="182">
        <v>75470.25</v>
      </c>
      <c r="AC60" s="302">
        <v>0.5109940890902074</v>
      </c>
      <c r="AE60" s="150" t="s">
        <v>356</v>
      </c>
      <c r="AF60" s="152" t="s">
        <v>265</v>
      </c>
      <c r="AG60" s="156" t="s">
        <v>357</v>
      </c>
      <c r="AH60" s="194">
        <v>850906.12</v>
      </c>
      <c r="AI60" s="155">
        <v>3370316</v>
      </c>
      <c r="AJ60" s="195"/>
      <c r="AK60" s="195"/>
      <c r="AL60" s="155">
        <v>2519409.88</v>
      </c>
      <c r="AM60" s="303">
        <v>0.040270532559803576</v>
      </c>
    </row>
    <row r="61" spans="1:39" s="153" customFormat="1" ht="23.25" customHeight="1">
      <c r="A61" s="183"/>
      <c r="B61" s="167">
        <v>3221</v>
      </c>
      <c r="C61" s="180" t="s">
        <v>240</v>
      </c>
      <c r="D61" s="168" t="s">
        <v>199</v>
      </c>
      <c r="E61" s="169">
        <v>132095.12</v>
      </c>
      <c r="F61" s="169">
        <v>132095.12</v>
      </c>
      <c r="G61" s="169">
        <v>429645.29</v>
      </c>
      <c r="H61" s="169">
        <v>429645.29</v>
      </c>
      <c r="I61" s="169">
        <v>132095</v>
      </c>
      <c r="J61" s="169">
        <v>132095.12</v>
      </c>
      <c r="K61" s="169">
        <v>132095</v>
      </c>
      <c r="L61" s="169">
        <v>1026124.28</v>
      </c>
      <c r="M61" s="169"/>
      <c r="N61" s="169"/>
      <c r="O61" s="169"/>
      <c r="P61" s="169"/>
      <c r="Q61" s="169">
        <v>2545890.2199999997</v>
      </c>
      <c r="R61" s="170">
        <v>3506678</v>
      </c>
      <c r="S61" s="170">
        <v>960787.7800000003</v>
      </c>
      <c r="T61" s="300">
        <v>0.27398802513375914</v>
      </c>
      <c r="U61" s="152"/>
      <c r="V61" s="167">
        <v>3221</v>
      </c>
      <c r="W61" s="180" t="s">
        <v>240</v>
      </c>
      <c r="X61" s="168" t="s">
        <v>199</v>
      </c>
      <c r="Y61" s="169">
        <v>1026124.28</v>
      </c>
      <c r="Z61" s="344">
        <v>0.03596764591318388</v>
      </c>
      <c r="AA61" s="170">
        <v>459991</v>
      </c>
      <c r="AB61" s="170">
        <v>-566133.28</v>
      </c>
      <c r="AC61" s="300">
        <v>-1.2307486016030749</v>
      </c>
      <c r="AE61" s="167">
        <v>3221</v>
      </c>
      <c r="AF61" s="180" t="s">
        <v>240</v>
      </c>
      <c r="AG61" s="168" t="s">
        <v>199</v>
      </c>
      <c r="AH61" s="188">
        <v>2545890.2199999997</v>
      </c>
      <c r="AI61" s="188">
        <v>11084039</v>
      </c>
      <c r="AJ61" s="191"/>
      <c r="AK61" s="171"/>
      <c r="AL61" s="188">
        <v>8538148.780000001</v>
      </c>
      <c r="AM61" s="301">
        <v>0.13647473607805224</v>
      </c>
    </row>
    <row r="62" spans="1:39" s="153" customFormat="1" ht="23.25" customHeight="1">
      <c r="A62" s="183"/>
      <c r="B62" s="150">
        <v>3231</v>
      </c>
      <c r="C62" s="152" t="s">
        <v>241</v>
      </c>
      <c r="D62" s="156" t="s">
        <v>200</v>
      </c>
      <c r="E62" s="151">
        <v>2736.42</v>
      </c>
      <c r="F62" s="151">
        <v>5331.08</v>
      </c>
      <c r="G62" s="151">
        <v>7334.01</v>
      </c>
      <c r="H62" s="151"/>
      <c r="I62" s="151">
        <v>7720.96</v>
      </c>
      <c r="J62" s="151">
        <v>7498.38</v>
      </c>
      <c r="K62" s="151">
        <v>12232.97</v>
      </c>
      <c r="L62" s="151">
        <v>9089.62</v>
      </c>
      <c r="M62" s="151"/>
      <c r="N62" s="151"/>
      <c r="O62" s="151"/>
      <c r="P62" s="151"/>
      <c r="Q62" s="151">
        <v>51943.44</v>
      </c>
      <c r="R62" s="182">
        <v>69616</v>
      </c>
      <c r="S62" s="182">
        <v>17672.559999999998</v>
      </c>
      <c r="T62" s="302">
        <v>0.25385773385428634</v>
      </c>
      <c r="U62" s="152"/>
      <c r="V62" s="150">
        <v>3231</v>
      </c>
      <c r="W62" s="152" t="s">
        <v>241</v>
      </c>
      <c r="X62" s="156" t="s">
        <v>200</v>
      </c>
      <c r="Y62" s="151">
        <v>9089.62</v>
      </c>
      <c r="Z62" s="345">
        <v>0.0003186088079363978</v>
      </c>
      <c r="AA62" s="182">
        <v>8702</v>
      </c>
      <c r="AB62" s="151">
        <v>-387.6200000000008</v>
      </c>
      <c r="AC62" s="302">
        <v>-0.04454378303838207</v>
      </c>
      <c r="AE62" s="150">
        <v>3231</v>
      </c>
      <c r="AF62" s="152" t="s">
        <v>241</v>
      </c>
      <c r="AG62" s="156" t="s">
        <v>200</v>
      </c>
      <c r="AH62" s="195">
        <v>51943.44</v>
      </c>
      <c r="AI62" s="155">
        <v>104426</v>
      </c>
      <c r="AJ62" s="195"/>
      <c r="AK62" s="195"/>
      <c r="AL62" s="155">
        <v>52482.56</v>
      </c>
      <c r="AM62" s="303">
        <v>0.0008388871767470583</v>
      </c>
    </row>
    <row r="63" spans="1:39" s="153" customFormat="1" ht="23.25" customHeight="1">
      <c r="A63" s="183"/>
      <c r="B63" s="167">
        <v>3251</v>
      </c>
      <c r="C63" s="180" t="s">
        <v>358</v>
      </c>
      <c r="D63" s="168" t="s">
        <v>201</v>
      </c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87">
        <v>0</v>
      </c>
      <c r="R63" s="170">
        <v>0</v>
      </c>
      <c r="S63" s="170">
        <v>0</v>
      </c>
      <c r="T63" s="300"/>
      <c r="U63" s="152"/>
      <c r="V63" s="167">
        <v>3251</v>
      </c>
      <c r="W63" s="180" t="s">
        <v>358</v>
      </c>
      <c r="X63" s="168" t="s">
        <v>201</v>
      </c>
      <c r="Y63" s="271">
        <v>0</v>
      </c>
      <c r="Z63" s="344">
        <v>0</v>
      </c>
      <c r="AA63" s="170">
        <v>0</v>
      </c>
      <c r="AB63" s="170">
        <v>0</v>
      </c>
      <c r="AC63" s="300"/>
      <c r="AE63" s="167">
        <v>3251</v>
      </c>
      <c r="AF63" s="180" t="s">
        <v>358</v>
      </c>
      <c r="AG63" s="168" t="s">
        <v>201</v>
      </c>
      <c r="AH63" s="191">
        <v>0</v>
      </c>
      <c r="AI63" s="188"/>
      <c r="AJ63" s="191"/>
      <c r="AK63" s="171"/>
      <c r="AL63" s="188">
        <v>0</v>
      </c>
      <c r="AM63" s="301">
        <v>0</v>
      </c>
    </row>
    <row r="64" spans="1:39" s="153" customFormat="1" ht="18.75" customHeight="1">
      <c r="A64" s="183"/>
      <c r="B64" s="150" t="s">
        <v>311</v>
      </c>
      <c r="C64" s="152" t="s">
        <v>359</v>
      </c>
      <c r="D64" s="156" t="s">
        <v>312</v>
      </c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82">
        <v>0</v>
      </c>
      <c r="R64" s="182">
        <v>4200</v>
      </c>
      <c r="S64" s="182">
        <v>4200</v>
      </c>
      <c r="T64" s="302">
        <v>1</v>
      </c>
      <c r="U64" s="152"/>
      <c r="V64" s="150" t="s">
        <v>311</v>
      </c>
      <c r="W64" s="152" t="s">
        <v>359</v>
      </c>
      <c r="X64" s="156" t="s">
        <v>312</v>
      </c>
      <c r="Y64" s="182">
        <v>0</v>
      </c>
      <c r="Z64" s="345">
        <v>0</v>
      </c>
      <c r="AA64" s="182">
        <v>525</v>
      </c>
      <c r="AB64" s="182">
        <v>525</v>
      </c>
      <c r="AC64" s="302">
        <v>1</v>
      </c>
      <c r="AE64" s="150" t="s">
        <v>311</v>
      </c>
      <c r="AF64" s="152" t="s">
        <v>359</v>
      </c>
      <c r="AG64" s="156" t="s">
        <v>312</v>
      </c>
      <c r="AH64" s="192">
        <v>0</v>
      </c>
      <c r="AI64" s="155">
        <v>6300</v>
      </c>
      <c r="AJ64" s="195"/>
      <c r="AK64" s="195"/>
      <c r="AL64" s="155">
        <v>6300</v>
      </c>
      <c r="AM64" s="303">
        <v>0.00010069991276161962</v>
      </c>
    </row>
    <row r="65" spans="1:39" s="153" customFormat="1" ht="36" customHeight="1">
      <c r="A65" s="183"/>
      <c r="B65" s="167">
        <v>3311</v>
      </c>
      <c r="C65" s="180" t="s">
        <v>360</v>
      </c>
      <c r="D65" s="168" t="s">
        <v>361</v>
      </c>
      <c r="E65" s="169"/>
      <c r="F65" s="169"/>
      <c r="G65" s="169">
        <v>14645</v>
      </c>
      <c r="H65" s="169">
        <v>638</v>
      </c>
      <c r="I65" s="169">
        <v>12228.72</v>
      </c>
      <c r="J65" s="169"/>
      <c r="K65" s="169">
        <v>29696</v>
      </c>
      <c r="L65" s="169"/>
      <c r="M65" s="169"/>
      <c r="N65" s="169"/>
      <c r="O65" s="169"/>
      <c r="P65" s="169"/>
      <c r="Q65" s="187">
        <v>57207.72</v>
      </c>
      <c r="R65" s="170">
        <v>1081302</v>
      </c>
      <c r="S65" s="170">
        <v>1024094.28</v>
      </c>
      <c r="T65" s="300">
        <v>0.947093670408452</v>
      </c>
      <c r="U65" s="152"/>
      <c r="V65" s="167">
        <v>3311</v>
      </c>
      <c r="W65" s="180" t="s">
        <v>360</v>
      </c>
      <c r="X65" s="168" t="s">
        <v>361</v>
      </c>
      <c r="Y65" s="169">
        <v>0</v>
      </c>
      <c r="Z65" s="344">
        <v>0</v>
      </c>
      <c r="AA65" s="170">
        <v>13287</v>
      </c>
      <c r="AB65" s="170">
        <v>13287</v>
      </c>
      <c r="AC65" s="300">
        <v>1</v>
      </c>
      <c r="AE65" s="167">
        <v>3311</v>
      </c>
      <c r="AF65" s="180" t="s">
        <v>360</v>
      </c>
      <c r="AG65" s="168" t="s">
        <v>361</v>
      </c>
      <c r="AH65" s="191">
        <v>57207.72</v>
      </c>
      <c r="AI65" s="188">
        <v>1134450</v>
      </c>
      <c r="AJ65" s="191"/>
      <c r="AK65" s="171"/>
      <c r="AL65" s="188">
        <v>1077242.28</v>
      </c>
      <c r="AM65" s="301">
        <v>0.017218762479226702</v>
      </c>
    </row>
    <row r="66" spans="1:39" s="153" customFormat="1" ht="30" customHeight="1">
      <c r="A66" s="183"/>
      <c r="B66" s="150">
        <v>3331</v>
      </c>
      <c r="C66" s="152" t="s">
        <v>362</v>
      </c>
      <c r="D66" s="156" t="s">
        <v>363</v>
      </c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82">
        <v>0</v>
      </c>
      <c r="R66" s="182">
        <v>215000</v>
      </c>
      <c r="S66" s="182">
        <v>215000</v>
      </c>
      <c r="T66" s="302">
        <v>1</v>
      </c>
      <c r="U66" s="152"/>
      <c r="V66" s="150">
        <v>3331</v>
      </c>
      <c r="W66" s="152" t="s">
        <v>362</v>
      </c>
      <c r="X66" s="156" t="s">
        <v>363</v>
      </c>
      <c r="Y66" s="182">
        <v>0</v>
      </c>
      <c r="Z66" s="345">
        <v>0</v>
      </c>
      <c r="AA66" s="182">
        <v>0</v>
      </c>
      <c r="AB66" s="182">
        <v>0</v>
      </c>
      <c r="AC66" s="302" t="e">
        <v>#DIV/0!</v>
      </c>
      <c r="AE66" s="150">
        <v>3331</v>
      </c>
      <c r="AF66" s="152" t="s">
        <v>362</v>
      </c>
      <c r="AG66" s="156" t="s">
        <v>363</v>
      </c>
      <c r="AH66" s="192">
        <v>0</v>
      </c>
      <c r="AI66" s="155">
        <v>215000</v>
      </c>
      <c r="AJ66" s="195"/>
      <c r="AK66" s="195"/>
      <c r="AL66" s="155">
        <v>215000</v>
      </c>
      <c r="AM66" s="303">
        <v>0.003436584324404479</v>
      </c>
    </row>
    <row r="67" spans="1:39" s="153" customFormat="1" ht="28.5" customHeight="1">
      <c r="A67" s="183"/>
      <c r="B67" s="167">
        <v>3342</v>
      </c>
      <c r="C67" s="180" t="s">
        <v>242</v>
      </c>
      <c r="D67" s="168" t="s">
        <v>202</v>
      </c>
      <c r="E67" s="169"/>
      <c r="F67" s="169">
        <v>3480</v>
      </c>
      <c r="G67" s="169"/>
      <c r="H67" s="169"/>
      <c r="I67" s="169"/>
      <c r="J67" s="169">
        <v>14155</v>
      </c>
      <c r="K67" s="169"/>
      <c r="L67" s="169"/>
      <c r="M67" s="169"/>
      <c r="N67" s="169"/>
      <c r="O67" s="169"/>
      <c r="P67" s="169"/>
      <c r="Q67" s="187">
        <v>17635</v>
      </c>
      <c r="R67" s="170">
        <v>1088736</v>
      </c>
      <c r="S67" s="170">
        <v>1071101</v>
      </c>
      <c r="T67" s="300">
        <v>0.9838023175498927</v>
      </c>
      <c r="U67" s="152"/>
      <c r="V67" s="167">
        <v>3342</v>
      </c>
      <c r="W67" s="180" t="s">
        <v>242</v>
      </c>
      <c r="X67" s="168" t="s">
        <v>202</v>
      </c>
      <c r="Y67" s="271">
        <v>0</v>
      </c>
      <c r="Z67" s="344">
        <v>0</v>
      </c>
      <c r="AA67" s="170">
        <v>124842</v>
      </c>
      <c r="AB67" s="170">
        <v>124842</v>
      </c>
      <c r="AC67" s="300">
        <v>1</v>
      </c>
      <c r="AE67" s="167">
        <v>3342</v>
      </c>
      <c r="AF67" s="180" t="s">
        <v>242</v>
      </c>
      <c r="AG67" s="168" t="s">
        <v>202</v>
      </c>
      <c r="AH67" s="191">
        <v>17635</v>
      </c>
      <c r="AI67" s="188">
        <v>1476100</v>
      </c>
      <c r="AJ67" s="191"/>
      <c r="AK67" s="171"/>
      <c r="AL67" s="188">
        <v>1458465</v>
      </c>
      <c r="AM67" s="301">
        <v>0.023312269566011994</v>
      </c>
    </row>
    <row r="68" spans="1:42" s="153" customFormat="1" ht="18.75" customHeight="1">
      <c r="A68" s="183"/>
      <c r="B68" s="150" t="s">
        <v>309</v>
      </c>
      <c r="C68" s="152" t="s">
        <v>362</v>
      </c>
      <c r="D68" s="317" t="s">
        <v>310</v>
      </c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82"/>
      <c r="R68" s="182">
        <v>25000</v>
      </c>
      <c r="S68" s="182">
        <v>25000</v>
      </c>
      <c r="T68" s="302"/>
      <c r="U68" s="152"/>
      <c r="V68" s="150" t="s">
        <v>309</v>
      </c>
      <c r="W68" s="152" t="s">
        <v>362</v>
      </c>
      <c r="X68" s="317" t="s">
        <v>310</v>
      </c>
      <c r="Y68" s="182">
        <v>0</v>
      </c>
      <c r="Z68" s="345">
        <v>0</v>
      </c>
      <c r="AA68" s="182">
        <v>0</v>
      </c>
      <c r="AB68" s="182">
        <v>0</v>
      </c>
      <c r="AC68" s="302"/>
      <c r="AE68" s="150" t="s">
        <v>309</v>
      </c>
      <c r="AF68" s="152" t="s">
        <v>362</v>
      </c>
      <c r="AG68" s="317" t="s">
        <v>310</v>
      </c>
      <c r="AH68" s="193">
        <v>0</v>
      </c>
      <c r="AI68" s="154">
        <v>50000</v>
      </c>
      <c r="AJ68" s="194"/>
      <c r="AK68" s="194"/>
      <c r="AL68" s="154">
        <v>50000</v>
      </c>
      <c r="AM68" s="303">
        <v>0.0007992056568382509</v>
      </c>
      <c r="AP68" s="318"/>
    </row>
    <row r="69" spans="1:39" s="153" customFormat="1" ht="33" customHeight="1">
      <c r="A69" s="183"/>
      <c r="B69" s="167" t="s">
        <v>261</v>
      </c>
      <c r="C69" s="180" t="s">
        <v>263</v>
      </c>
      <c r="D69" s="168" t="s">
        <v>262</v>
      </c>
      <c r="E69" s="169"/>
      <c r="F69" s="169"/>
      <c r="G69" s="169">
        <v>7540</v>
      </c>
      <c r="H69" s="169"/>
      <c r="I69" s="169"/>
      <c r="J69" s="169"/>
      <c r="K69" s="169"/>
      <c r="L69" s="169"/>
      <c r="M69" s="169"/>
      <c r="N69" s="169"/>
      <c r="O69" s="169"/>
      <c r="P69" s="169"/>
      <c r="Q69" s="187">
        <v>11020</v>
      </c>
      <c r="R69" s="170">
        <v>37340</v>
      </c>
      <c r="S69" s="170">
        <v>26320</v>
      </c>
      <c r="T69" s="300">
        <v>0.7048741296197107</v>
      </c>
      <c r="U69" s="152"/>
      <c r="V69" s="167" t="s">
        <v>261</v>
      </c>
      <c r="W69" s="180" t="s">
        <v>263</v>
      </c>
      <c r="X69" s="168" t="s">
        <v>262</v>
      </c>
      <c r="Y69" s="169">
        <v>0</v>
      </c>
      <c r="Z69" s="344">
        <v>0</v>
      </c>
      <c r="AA69" s="170">
        <v>1705</v>
      </c>
      <c r="AB69" s="170">
        <v>1705</v>
      </c>
      <c r="AC69" s="300">
        <v>1</v>
      </c>
      <c r="AE69" s="167" t="s">
        <v>261</v>
      </c>
      <c r="AF69" s="180" t="s">
        <v>263</v>
      </c>
      <c r="AG69" s="168" t="s">
        <v>262</v>
      </c>
      <c r="AH69" s="191">
        <v>11020</v>
      </c>
      <c r="AI69" s="188">
        <v>44162</v>
      </c>
      <c r="AJ69" s="191"/>
      <c r="AK69" s="171"/>
      <c r="AL69" s="188">
        <v>33142</v>
      </c>
      <c r="AM69" s="301">
        <v>0.0005297454775786663</v>
      </c>
    </row>
    <row r="70" spans="1:39" s="153" customFormat="1" ht="29.25" customHeight="1">
      <c r="A70" s="183"/>
      <c r="B70" s="150" t="s">
        <v>364</v>
      </c>
      <c r="C70" s="152" t="s">
        <v>263</v>
      </c>
      <c r="D70" s="156" t="s">
        <v>365</v>
      </c>
      <c r="E70" s="151"/>
      <c r="F70" s="151">
        <v>3480</v>
      </c>
      <c r="G70" s="151"/>
      <c r="H70" s="151"/>
      <c r="I70" s="151"/>
      <c r="J70" s="151">
        <v>2030</v>
      </c>
      <c r="K70" s="151"/>
      <c r="L70" s="151"/>
      <c r="M70" s="151"/>
      <c r="N70" s="151"/>
      <c r="O70" s="151"/>
      <c r="P70" s="151"/>
      <c r="Q70" s="186">
        <v>2030</v>
      </c>
      <c r="R70" s="182">
        <v>2286664</v>
      </c>
      <c r="S70" s="182">
        <v>2284634</v>
      </c>
      <c r="T70" s="302">
        <v>0.999112243862675</v>
      </c>
      <c r="U70" s="152"/>
      <c r="V70" s="150" t="s">
        <v>364</v>
      </c>
      <c r="W70" s="152" t="s">
        <v>263</v>
      </c>
      <c r="X70" s="156" t="s">
        <v>365</v>
      </c>
      <c r="Y70" s="182">
        <v>0</v>
      </c>
      <c r="Z70" s="345">
        <v>0</v>
      </c>
      <c r="AA70" s="182">
        <v>358333</v>
      </c>
      <c r="AB70" s="182">
        <v>358333</v>
      </c>
      <c r="AC70" s="302">
        <v>1</v>
      </c>
      <c r="AE70" s="150" t="s">
        <v>364</v>
      </c>
      <c r="AF70" s="152" t="s">
        <v>263</v>
      </c>
      <c r="AG70" s="156" t="s">
        <v>365</v>
      </c>
      <c r="AH70" s="192">
        <v>2030</v>
      </c>
      <c r="AI70" s="155">
        <v>3395200</v>
      </c>
      <c r="AJ70" s="195"/>
      <c r="AK70" s="195"/>
      <c r="AL70" s="155">
        <v>3393170</v>
      </c>
      <c r="AM70" s="303">
        <v>0.05423681317227696</v>
      </c>
    </row>
    <row r="71" spans="1:39" s="153" customFormat="1" ht="27.75" customHeight="1">
      <c r="A71" s="183"/>
      <c r="B71" s="167" t="s">
        <v>243</v>
      </c>
      <c r="C71" s="180" t="s">
        <v>245</v>
      </c>
      <c r="D71" s="168" t="s">
        <v>244</v>
      </c>
      <c r="E71" s="169">
        <v>33408</v>
      </c>
      <c r="F71" s="169">
        <v>33408</v>
      </c>
      <c r="G71" s="169">
        <v>33408</v>
      </c>
      <c r="H71" s="169">
        <v>33408</v>
      </c>
      <c r="I71" s="169">
        <v>33408</v>
      </c>
      <c r="J71" s="169">
        <v>33408</v>
      </c>
      <c r="K71" s="169">
        <v>33408</v>
      </c>
      <c r="L71" s="169">
        <v>33408</v>
      </c>
      <c r="M71" s="169"/>
      <c r="N71" s="169"/>
      <c r="O71" s="169"/>
      <c r="P71" s="169"/>
      <c r="Q71" s="169">
        <v>267264</v>
      </c>
      <c r="R71" s="170">
        <v>134467</v>
      </c>
      <c r="S71" s="170">
        <v>-132797</v>
      </c>
      <c r="T71" s="300">
        <v>-0.9875805959826575</v>
      </c>
      <c r="U71" s="152"/>
      <c r="V71" s="167" t="s">
        <v>243</v>
      </c>
      <c r="W71" s="180" t="s">
        <v>245</v>
      </c>
      <c r="X71" s="168" t="s">
        <v>244</v>
      </c>
      <c r="Y71" s="169">
        <v>33408</v>
      </c>
      <c r="Z71" s="344">
        <v>0.001171015186062693</v>
      </c>
      <c r="AA71" s="170">
        <v>16809</v>
      </c>
      <c r="AB71" s="170">
        <v>-16599</v>
      </c>
      <c r="AC71" s="300">
        <v>-0.9875066928431198</v>
      </c>
      <c r="AE71" s="167" t="s">
        <v>243</v>
      </c>
      <c r="AF71" s="180" t="s">
        <v>245</v>
      </c>
      <c r="AG71" s="168" t="s">
        <v>244</v>
      </c>
      <c r="AH71" s="191">
        <v>267264</v>
      </c>
      <c r="AI71" s="188">
        <v>201701</v>
      </c>
      <c r="AJ71" s="191"/>
      <c r="AK71" s="171"/>
      <c r="AL71" s="188">
        <v>-65563</v>
      </c>
      <c r="AM71" s="301">
        <v>-0.001047966409585725</v>
      </c>
    </row>
    <row r="72" spans="1:39" s="153" customFormat="1" ht="18.75" customHeight="1">
      <c r="A72" s="183"/>
      <c r="B72" s="150" t="s">
        <v>247</v>
      </c>
      <c r="C72" s="152" t="s">
        <v>248</v>
      </c>
      <c r="D72" s="156" t="s">
        <v>249</v>
      </c>
      <c r="E72" s="151">
        <v>903.13</v>
      </c>
      <c r="F72" s="151">
        <v>1254.9</v>
      </c>
      <c r="G72" s="151">
        <v>2007.83</v>
      </c>
      <c r="H72" s="151">
        <v>383.94</v>
      </c>
      <c r="I72" s="151">
        <v>10176.92</v>
      </c>
      <c r="J72" s="151">
        <v>990.03</v>
      </c>
      <c r="K72" s="151">
        <v>1024</v>
      </c>
      <c r="L72" s="151">
        <v>1139.27</v>
      </c>
      <c r="M72" s="151"/>
      <c r="N72" s="151"/>
      <c r="O72" s="151"/>
      <c r="P72" s="151"/>
      <c r="Q72" s="151">
        <v>17878.02</v>
      </c>
      <c r="R72" s="182">
        <v>22616</v>
      </c>
      <c r="S72" s="182">
        <v>4737.98</v>
      </c>
      <c r="T72" s="302">
        <v>0.20949681641315882</v>
      </c>
      <c r="U72" s="152"/>
      <c r="V72" s="150" t="s">
        <v>247</v>
      </c>
      <c r="W72" s="152" t="s">
        <v>248</v>
      </c>
      <c r="X72" s="156" t="s">
        <v>249</v>
      </c>
      <c r="Y72" s="151">
        <v>1139.27</v>
      </c>
      <c r="Z72" s="345">
        <v>3.993362281566225E-05</v>
      </c>
      <c r="AA72" s="182">
        <v>2827</v>
      </c>
      <c r="AB72" s="182">
        <v>1687.73</v>
      </c>
      <c r="AC72" s="302">
        <v>0.5970038910505837</v>
      </c>
      <c r="AE72" s="150" t="s">
        <v>247</v>
      </c>
      <c r="AF72" s="152" t="s">
        <v>248</v>
      </c>
      <c r="AG72" s="156" t="s">
        <v>249</v>
      </c>
      <c r="AH72" s="192">
        <v>17878.02</v>
      </c>
      <c r="AI72" s="155">
        <v>33927</v>
      </c>
      <c r="AJ72" s="195"/>
      <c r="AK72" s="195"/>
      <c r="AL72" s="155">
        <v>16048.98</v>
      </c>
      <c r="AM72" s="303">
        <v>0.00025652871204967905</v>
      </c>
    </row>
    <row r="73" spans="1:39" s="153" customFormat="1" ht="24.75" customHeight="1">
      <c r="A73" s="183"/>
      <c r="B73" s="167">
        <v>3451</v>
      </c>
      <c r="C73" s="180" t="s">
        <v>246</v>
      </c>
      <c r="D73" s="168" t="s">
        <v>203</v>
      </c>
      <c r="E73" s="169"/>
      <c r="F73" s="169">
        <v>129763.71</v>
      </c>
      <c r="G73" s="169"/>
      <c r="H73" s="169">
        <v>68485.7</v>
      </c>
      <c r="I73" s="169"/>
      <c r="J73" s="169">
        <v>2166.16</v>
      </c>
      <c r="K73" s="169"/>
      <c r="L73" s="169">
        <v>4160.43</v>
      </c>
      <c r="M73" s="169"/>
      <c r="N73" s="169"/>
      <c r="O73" s="169"/>
      <c r="P73" s="169"/>
      <c r="Q73" s="187">
        <v>204576</v>
      </c>
      <c r="R73" s="170">
        <v>222632</v>
      </c>
      <c r="S73" s="170">
        <v>18056</v>
      </c>
      <c r="T73" s="300">
        <v>0.08110244708757051</v>
      </c>
      <c r="U73" s="152"/>
      <c r="V73" s="167">
        <v>3451</v>
      </c>
      <c r="W73" s="180" t="s">
        <v>246</v>
      </c>
      <c r="X73" s="168" t="s">
        <v>203</v>
      </c>
      <c r="Y73" s="271">
        <v>4160.43</v>
      </c>
      <c r="Z73" s="344">
        <v>0.0001458311395639012</v>
      </c>
      <c r="AA73" s="170">
        <v>27829</v>
      </c>
      <c r="AB73" s="170">
        <v>23668.57</v>
      </c>
      <c r="AC73" s="300">
        <v>0.8505001976355601</v>
      </c>
      <c r="AE73" s="167">
        <v>3451</v>
      </c>
      <c r="AF73" s="180" t="s">
        <v>246</v>
      </c>
      <c r="AG73" s="168" t="s">
        <v>203</v>
      </c>
      <c r="AH73" s="191">
        <v>204576</v>
      </c>
      <c r="AI73" s="188">
        <v>333942</v>
      </c>
      <c r="AJ73" s="191"/>
      <c r="AK73" s="171"/>
      <c r="AL73" s="188">
        <v>129366</v>
      </c>
      <c r="AM73" s="301">
        <v>0.0020678007800507435</v>
      </c>
    </row>
    <row r="74" spans="1:39" s="153" customFormat="1" ht="18.75" customHeight="1">
      <c r="A74" s="183"/>
      <c r="B74" s="150">
        <v>3471</v>
      </c>
      <c r="C74" s="152"/>
      <c r="D74" s="156" t="s">
        <v>204</v>
      </c>
      <c r="E74" s="151"/>
      <c r="F74" s="151">
        <v>415.5</v>
      </c>
      <c r="G74" s="151">
        <v>2937</v>
      </c>
      <c r="H74" s="151"/>
      <c r="I74" s="151">
        <v>2274</v>
      </c>
      <c r="J74" s="151">
        <v>2608.01</v>
      </c>
      <c r="K74" s="151"/>
      <c r="L74" s="151">
        <v>2004.76</v>
      </c>
      <c r="M74" s="151"/>
      <c r="N74" s="151"/>
      <c r="O74" s="151"/>
      <c r="P74" s="151"/>
      <c r="Q74" s="182">
        <v>10239.27</v>
      </c>
      <c r="R74" s="182">
        <v>701241</v>
      </c>
      <c r="S74" s="182">
        <v>691000.73</v>
      </c>
      <c r="T74" s="302">
        <v>0.9853969320105356</v>
      </c>
      <c r="U74" s="152"/>
      <c r="V74" s="150">
        <v>3471</v>
      </c>
      <c r="W74" s="152"/>
      <c r="X74" s="156" t="s">
        <v>204</v>
      </c>
      <c r="Y74" s="182">
        <v>2004.76</v>
      </c>
      <c r="Z74" s="345">
        <v>7.027072570674822E-05</v>
      </c>
      <c r="AA74" s="182">
        <v>79452</v>
      </c>
      <c r="AB74" s="182">
        <v>77447.24</v>
      </c>
      <c r="AC74" s="302">
        <v>0.9747676584604542</v>
      </c>
      <c r="AE74" s="150">
        <v>3471</v>
      </c>
      <c r="AF74" s="152"/>
      <c r="AG74" s="156" t="s">
        <v>204</v>
      </c>
      <c r="AH74" s="192">
        <v>10239.27</v>
      </c>
      <c r="AI74" s="155">
        <v>1089928</v>
      </c>
      <c r="AJ74" s="195"/>
      <c r="AK74" s="195"/>
      <c r="AL74" s="155">
        <v>1079688.73</v>
      </c>
      <c r="AM74" s="303">
        <v>0.01725786681281014</v>
      </c>
    </row>
    <row r="75" spans="1:39" s="153" customFormat="1" ht="24" customHeight="1">
      <c r="A75" s="183"/>
      <c r="B75" s="167">
        <v>3511</v>
      </c>
      <c r="C75" s="180" t="s">
        <v>255</v>
      </c>
      <c r="D75" s="168" t="s">
        <v>205</v>
      </c>
      <c r="E75" s="169"/>
      <c r="F75" s="169"/>
      <c r="G75" s="169">
        <v>12876</v>
      </c>
      <c r="H75" s="169">
        <v>15271.4</v>
      </c>
      <c r="I75" s="169"/>
      <c r="J75" s="169"/>
      <c r="K75" s="169">
        <v>39947.62</v>
      </c>
      <c r="L75" s="169">
        <v>394.4</v>
      </c>
      <c r="M75" s="169"/>
      <c r="N75" s="169"/>
      <c r="O75" s="169"/>
      <c r="P75" s="169"/>
      <c r="Q75" s="187">
        <v>68489.42</v>
      </c>
      <c r="R75" s="170">
        <v>4067432</v>
      </c>
      <c r="S75" s="170">
        <v>3998942.58</v>
      </c>
      <c r="T75" s="300">
        <v>0.9831615082931934</v>
      </c>
      <c r="U75" s="152"/>
      <c r="V75" s="167">
        <v>3511</v>
      </c>
      <c r="W75" s="180" t="s">
        <v>255</v>
      </c>
      <c r="X75" s="168" t="s">
        <v>205</v>
      </c>
      <c r="Y75" s="169">
        <v>394.4</v>
      </c>
      <c r="Z75" s="344">
        <v>1.382448483546235E-05</v>
      </c>
      <c r="AA75" s="170">
        <v>508429</v>
      </c>
      <c r="AB75" s="170">
        <v>508034.6</v>
      </c>
      <c r="AC75" s="300">
        <v>0.9992242771360406</v>
      </c>
      <c r="AE75" s="167">
        <v>3511</v>
      </c>
      <c r="AF75" s="180" t="s">
        <v>255</v>
      </c>
      <c r="AG75" s="168" t="s">
        <v>205</v>
      </c>
      <c r="AH75" s="191">
        <v>68489.42</v>
      </c>
      <c r="AI75" s="188">
        <v>10131145</v>
      </c>
      <c r="AJ75" s="191"/>
      <c r="AK75" s="171"/>
      <c r="AL75" s="188">
        <v>10062655.58</v>
      </c>
      <c r="AM75" s="301">
        <v>0.1608426252470198</v>
      </c>
    </row>
    <row r="76" spans="1:39" s="153" customFormat="1" ht="33.75" customHeight="1">
      <c r="A76" s="183"/>
      <c r="B76" s="150" t="s">
        <v>252</v>
      </c>
      <c r="C76" s="152" t="s">
        <v>253</v>
      </c>
      <c r="D76" s="156" t="s">
        <v>254</v>
      </c>
      <c r="E76" s="151"/>
      <c r="F76" s="151">
        <v>3074</v>
      </c>
      <c r="G76" s="151">
        <v>2678.8</v>
      </c>
      <c r="H76" s="151">
        <v>1571.1</v>
      </c>
      <c r="I76" s="151"/>
      <c r="J76" s="151"/>
      <c r="K76" s="151">
        <v>2517.2</v>
      </c>
      <c r="L76" s="151">
        <v>7148.57</v>
      </c>
      <c r="M76" s="151"/>
      <c r="N76" s="151"/>
      <c r="O76" s="151"/>
      <c r="P76" s="151"/>
      <c r="Q76" s="186">
        <v>16989.67</v>
      </c>
      <c r="R76" s="182">
        <v>51192</v>
      </c>
      <c r="S76" s="182">
        <v>34202.33</v>
      </c>
      <c r="T76" s="302">
        <v>0.6681186513517737</v>
      </c>
      <c r="U76" s="152"/>
      <c r="V76" s="150" t="s">
        <v>252</v>
      </c>
      <c r="W76" s="152" t="s">
        <v>253</v>
      </c>
      <c r="X76" s="156" t="s">
        <v>254</v>
      </c>
      <c r="Y76" s="151">
        <v>7148.57</v>
      </c>
      <c r="Z76" s="345">
        <v>0.00025057124127850173</v>
      </c>
      <c r="AA76" s="182">
        <v>3899</v>
      </c>
      <c r="AB76" s="182">
        <v>-3249.5699999999997</v>
      </c>
      <c r="AC76" s="302">
        <v>-0.8334367786611951</v>
      </c>
      <c r="AE76" s="150" t="s">
        <v>252</v>
      </c>
      <c r="AF76" s="152" t="s">
        <v>253</v>
      </c>
      <c r="AG76" s="156" t="s">
        <v>254</v>
      </c>
      <c r="AH76" s="193">
        <v>16989.67</v>
      </c>
      <c r="AI76" s="154">
        <v>66784</v>
      </c>
      <c r="AJ76" s="194"/>
      <c r="AK76" s="194"/>
      <c r="AL76" s="154">
        <v>49794.33</v>
      </c>
      <c r="AM76" s="303">
        <v>0.0007959182042894125</v>
      </c>
    </row>
    <row r="77" spans="1:39" s="153" customFormat="1" ht="30" customHeight="1">
      <c r="A77" s="183"/>
      <c r="B77" s="167" t="s">
        <v>313</v>
      </c>
      <c r="C77" s="180" t="s">
        <v>366</v>
      </c>
      <c r="D77" s="168" t="s">
        <v>314</v>
      </c>
      <c r="E77" s="169"/>
      <c r="F77" s="169"/>
      <c r="G77" s="169">
        <v>3608.6</v>
      </c>
      <c r="H77" s="169"/>
      <c r="I77" s="169"/>
      <c r="J77" s="169">
        <v>24868.6</v>
      </c>
      <c r="K77" s="169">
        <v>12656.41</v>
      </c>
      <c r="L77" s="169"/>
      <c r="M77" s="169"/>
      <c r="N77" s="169"/>
      <c r="O77" s="169"/>
      <c r="P77" s="169"/>
      <c r="Q77" s="169">
        <v>41133.61</v>
      </c>
      <c r="R77" s="170">
        <v>1944768</v>
      </c>
      <c r="S77" s="170">
        <v>1903634.39</v>
      </c>
      <c r="T77" s="300">
        <v>0.9788490915111725</v>
      </c>
      <c r="U77" s="152"/>
      <c r="V77" s="167" t="s">
        <v>313</v>
      </c>
      <c r="W77" s="180" t="s">
        <v>366</v>
      </c>
      <c r="X77" s="168" t="s">
        <v>314</v>
      </c>
      <c r="Y77" s="169">
        <v>0</v>
      </c>
      <c r="Z77" s="344">
        <v>0</v>
      </c>
      <c r="AA77" s="170">
        <v>833</v>
      </c>
      <c r="AB77" s="170">
        <v>833</v>
      </c>
      <c r="AC77" s="300">
        <v>1</v>
      </c>
      <c r="AE77" s="167" t="s">
        <v>313</v>
      </c>
      <c r="AF77" s="180" t="s">
        <v>366</v>
      </c>
      <c r="AG77" s="168" t="s">
        <v>314</v>
      </c>
      <c r="AH77" s="191">
        <v>41133.61</v>
      </c>
      <c r="AI77" s="188">
        <v>2413100</v>
      </c>
      <c r="AJ77" s="191"/>
      <c r="AK77" s="171"/>
      <c r="AL77" s="188">
        <v>2371966.39</v>
      </c>
      <c r="AM77" s="301">
        <v>0.0379137791343641</v>
      </c>
    </row>
    <row r="78" spans="1:39" s="153" customFormat="1" ht="21" customHeight="1">
      <c r="A78" s="183"/>
      <c r="B78" s="150">
        <v>3551</v>
      </c>
      <c r="C78" s="152" t="s">
        <v>367</v>
      </c>
      <c r="D78" s="156" t="s">
        <v>206</v>
      </c>
      <c r="E78" s="151">
        <v>8437.42</v>
      </c>
      <c r="F78" s="151">
        <v>16266.91</v>
      </c>
      <c r="G78" s="151">
        <v>28462.51</v>
      </c>
      <c r="H78" s="151">
        <v>42297.35</v>
      </c>
      <c r="I78" s="151">
        <v>30464</v>
      </c>
      <c r="J78" s="151">
        <v>24043.86</v>
      </c>
      <c r="K78" s="151">
        <v>14766.6</v>
      </c>
      <c r="L78" s="151">
        <v>21199.9</v>
      </c>
      <c r="M78" s="151"/>
      <c r="N78" s="151"/>
      <c r="O78" s="151"/>
      <c r="P78" s="151"/>
      <c r="Q78" s="182">
        <v>185938.55</v>
      </c>
      <c r="R78" s="182">
        <v>181336</v>
      </c>
      <c r="S78" s="182">
        <v>-4602.549999999988</v>
      </c>
      <c r="T78" s="302">
        <v>-0.02538133630387782</v>
      </c>
      <c r="U78" s="152"/>
      <c r="V78" s="150">
        <v>3551</v>
      </c>
      <c r="W78" s="152" t="s">
        <v>367</v>
      </c>
      <c r="X78" s="156" t="s">
        <v>206</v>
      </c>
      <c r="Y78" s="182">
        <v>21199.9</v>
      </c>
      <c r="Z78" s="345">
        <v>0.0007430976066514156</v>
      </c>
      <c r="AA78" s="182">
        <v>22667</v>
      </c>
      <c r="AB78" s="182">
        <v>1467.0999999999985</v>
      </c>
      <c r="AC78" s="302">
        <v>0.06472404817576205</v>
      </c>
      <c r="AE78" s="150">
        <v>3551</v>
      </c>
      <c r="AF78" s="152" t="s">
        <v>367</v>
      </c>
      <c r="AG78" s="156" t="s">
        <v>206</v>
      </c>
      <c r="AH78" s="192">
        <v>185938.55</v>
      </c>
      <c r="AI78" s="155">
        <v>423000</v>
      </c>
      <c r="AJ78" s="195"/>
      <c r="AK78" s="195"/>
      <c r="AL78" s="155">
        <v>237061.45</v>
      </c>
      <c r="AM78" s="303">
        <v>0.0037892170371655637</v>
      </c>
    </row>
    <row r="79" spans="1:39" s="153" customFormat="1" ht="29.25" customHeight="1">
      <c r="A79" s="183"/>
      <c r="B79" s="167" t="s">
        <v>315</v>
      </c>
      <c r="C79" s="180" t="s">
        <v>368</v>
      </c>
      <c r="D79" s="168" t="s">
        <v>316</v>
      </c>
      <c r="E79" s="169"/>
      <c r="F79" s="169"/>
      <c r="G79" s="169">
        <v>1686</v>
      </c>
      <c r="H79" s="169">
        <v>160.01</v>
      </c>
      <c r="I79" s="169"/>
      <c r="J79" s="169"/>
      <c r="K79" s="169">
        <v>8769.99</v>
      </c>
      <c r="L79" s="169"/>
      <c r="M79" s="169"/>
      <c r="N79" s="169"/>
      <c r="O79" s="169"/>
      <c r="P79" s="169"/>
      <c r="Q79" s="169">
        <v>10616</v>
      </c>
      <c r="R79" s="170">
        <v>67816</v>
      </c>
      <c r="S79" s="170">
        <v>57200</v>
      </c>
      <c r="T79" s="300">
        <v>0.8434587707915536</v>
      </c>
      <c r="U79" s="152"/>
      <c r="V79" s="167" t="s">
        <v>315</v>
      </c>
      <c r="W79" s="180" t="s">
        <v>368</v>
      </c>
      <c r="X79" s="168" t="s">
        <v>316</v>
      </c>
      <c r="Y79" s="169">
        <v>0</v>
      </c>
      <c r="Z79" s="344">
        <v>0</v>
      </c>
      <c r="AA79" s="170">
        <v>8477</v>
      </c>
      <c r="AB79" s="170">
        <v>8477</v>
      </c>
      <c r="AC79" s="300">
        <v>1</v>
      </c>
      <c r="AE79" s="167" t="s">
        <v>315</v>
      </c>
      <c r="AF79" s="180" t="s">
        <v>368</v>
      </c>
      <c r="AG79" s="168" t="s">
        <v>316</v>
      </c>
      <c r="AH79" s="191">
        <v>10616</v>
      </c>
      <c r="AI79" s="188">
        <v>101727</v>
      </c>
      <c r="AJ79" s="191"/>
      <c r="AK79" s="171"/>
      <c r="AL79" s="188">
        <v>91111</v>
      </c>
      <c r="AM79" s="301">
        <v>0.0014563285320037976</v>
      </c>
    </row>
    <row r="80" spans="1:39" s="153" customFormat="1" ht="20.25" customHeight="1">
      <c r="A80" s="183"/>
      <c r="B80" s="150" t="s">
        <v>317</v>
      </c>
      <c r="C80" s="152" t="s">
        <v>368</v>
      </c>
      <c r="D80" s="156" t="s">
        <v>318</v>
      </c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82">
        <v>0</v>
      </c>
      <c r="R80" s="182">
        <v>6664</v>
      </c>
      <c r="S80" s="182">
        <v>6664</v>
      </c>
      <c r="T80" s="302">
        <v>1</v>
      </c>
      <c r="U80" s="152"/>
      <c r="V80" s="150" t="s">
        <v>317</v>
      </c>
      <c r="W80" s="152" t="s">
        <v>368</v>
      </c>
      <c r="X80" s="156" t="s">
        <v>318</v>
      </c>
      <c r="Y80" s="182">
        <v>0</v>
      </c>
      <c r="Z80" s="345">
        <v>0</v>
      </c>
      <c r="AA80" s="182">
        <v>833</v>
      </c>
      <c r="AB80" s="182">
        <v>833</v>
      </c>
      <c r="AC80" s="302">
        <v>1</v>
      </c>
      <c r="AE80" s="150" t="s">
        <v>317</v>
      </c>
      <c r="AF80" s="152" t="s">
        <v>368</v>
      </c>
      <c r="AG80" s="156" t="s">
        <v>318</v>
      </c>
      <c r="AH80" s="192">
        <v>0</v>
      </c>
      <c r="AI80" s="155">
        <v>10000</v>
      </c>
      <c r="AJ80" s="195"/>
      <c r="AK80" s="195"/>
      <c r="AL80" s="155">
        <v>10000</v>
      </c>
      <c r="AM80" s="303">
        <v>0.0001598411313676502</v>
      </c>
    </row>
    <row r="81" spans="1:39" s="153" customFormat="1" ht="51" customHeight="1">
      <c r="A81" s="183"/>
      <c r="B81" s="167">
        <v>3611</v>
      </c>
      <c r="C81" s="180" t="s">
        <v>260</v>
      </c>
      <c r="D81" s="168" t="s">
        <v>207</v>
      </c>
      <c r="E81" s="169"/>
      <c r="F81" s="169">
        <v>81072.4</v>
      </c>
      <c r="G81" s="169">
        <v>1624</v>
      </c>
      <c r="H81" s="169">
        <v>13656.52</v>
      </c>
      <c r="I81" s="169"/>
      <c r="J81" s="169">
        <v>233.86</v>
      </c>
      <c r="K81" s="169"/>
      <c r="L81" s="169">
        <v>254229.36</v>
      </c>
      <c r="M81" s="169"/>
      <c r="N81" s="169"/>
      <c r="O81" s="169"/>
      <c r="P81" s="169"/>
      <c r="Q81" s="187">
        <v>350816.14</v>
      </c>
      <c r="R81" s="170">
        <v>9534629</v>
      </c>
      <c r="S81" s="170">
        <v>9183812.86</v>
      </c>
      <c r="T81" s="300">
        <v>0.963206104820649</v>
      </c>
      <c r="U81" s="152"/>
      <c r="V81" s="167">
        <v>3611</v>
      </c>
      <c r="W81" s="359" t="s">
        <v>260</v>
      </c>
      <c r="X81" s="168" t="s">
        <v>207</v>
      </c>
      <c r="Y81" s="169">
        <v>254229.36</v>
      </c>
      <c r="Z81" s="344">
        <v>0.0089112320792325</v>
      </c>
      <c r="AA81" s="170">
        <v>1147221</v>
      </c>
      <c r="AB81" s="170">
        <v>892991.64</v>
      </c>
      <c r="AC81" s="300">
        <v>0.7783954791622538</v>
      </c>
      <c r="AE81" s="167">
        <v>3611</v>
      </c>
      <c r="AF81" s="180" t="s">
        <v>260</v>
      </c>
      <c r="AG81" s="168" t="s">
        <v>207</v>
      </c>
      <c r="AH81" s="191">
        <v>350816.14</v>
      </c>
      <c r="AI81" s="188">
        <v>13490528</v>
      </c>
      <c r="AJ81" s="191"/>
      <c r="AK81" s="171"/>
      <c r="AL81" s="188">
        <v>13139711.86</v>
      </c>
      <c r="AM81" s="301">
        <v>0.2100266409547331</v>
      </c>
    </row>
    <row r="82" spans="1:39" s="153" customFormat="1" ht="48">
      <c r="A82" s="183"/>
      <c r="B82" s="150">
        <v>3631</v>
      </c>
      <c r="C82" s="152" t="s">
        <v>256</v>
      </c>
      <c r="D82" s="156" t="s">
        <v>259</v>
      </c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86">
        <v>0</v>
      </c>
      <c r="R82" s="182">
        <v>745650</v>
      </c>
      <c r="S82" s="182">
        <v>745650</v>
      </c>
      <c r="T82" s="302"/>
      <c r="U82" s="152"/>
      <c r="V82" s="150">
        <v>3631</v>
      </c>
      <c r="W82" s="152" t="s">
        <v>256</v>
      </c>
      <c r="X82" s="156" t="s">
        <v>259</v>
      </c>
      <c r="Y82" s="278">
        <v>0</v>
      </c>
      <c r="Z82" s="345">
        <v>0</v>
      </c>
      <c r="AA82" s="182">
        <v>262500</v>
      </c>
      <c r="AB82" s="182">
        <v>262500</v>
      </c>
      <c r="AC82" s="302"/>
      <c r="AE82" s="150">
        <v>3631</v>
      </c>
      <c r="AF82" s="152" t="s">
        <v>256</v>
      </c>
      <c r="AG82" s="156" t="s">
        <v>259</v>
      </c>
      <c r="AH82" s="192">
        <v>0</v>
      </c>
      <c r="AI82" s="155">
        <v>756150</v>
      </c>
      <c r="AJ82" s="195"/>
      <c r="AK82" s="195"/>
      <c r="AL82" s="155">
        <v>756150</v>
      </c>
      <c r="AM82" s="303">
        <v>0.01208638714836487</v>
      </c>
    </row>
    <row r="83" spans="1:39" s="153" customFormat="1" ht="33" customHeight="1">
      <c r="A83" s="183"/>
      <c r="B83" s="167" t="s">
        <v>319</v>
      </c>
      <c r="C83" s="180" t="s">
        <v>266</v>
      </c>
      <c r="D83" s="168" t="s">
        <v>320</v>
      </c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87">
        <v>0</v>
      </c>
      <c r="R83" s="170">
        <v>0</v>
      </c>
      <c r="S83" s="170">
        <v>0</v>
      </c>
      <c r="T83" s="300"/>
      <c r="U83" s="152"/>
      <c r="V83" s="167" t="s">
        <v>319</v>
      </c>
      <c r="W83" s="180" t="s">
        <v>266</v>
      </c>
      <c r="X83" s="168" t="s">
        <v>320</v>
      </c>
      <c r="Y83" s="271">
        <v>0</v>
      </c>
      <c r="Z83" s="344">
        <v>0</v>
      </c>
      <c r="AA83" s="170">
        <v>0</v>
      </c>
      <c r="AB83" s="170">
        <v>0</v>
      </c>
      <c r="AC83" s="300"/>
      <c r="AE83" s="167" t="s">
        <v>319</v>
      </c>
      <c r="AF83" s="180" t="s">
        <v>266</v>
      </c>
      <c r="AG83" s="168" t="s">
        <v>320</v>
      </c>
      <c r="AH83" s="191">
        <v>0</v>
      </c>
      <c r="AI83" s="188"/>
      <c r="AJ83" s="191"/>
      <c r="AK83" s="171"/>
      <c r="AL83" s="188">
        <v>0</v>
      </c>
      <c r="AM83" s="301">
        <v>0</v>
      </c>
    </row>
    <row r="84" spans="1:39" s="153" customFormat="1" ht="48">
      <c r="A84" s="183"/>
      <c r="B84" s="150">
        <v>3661</v>
      </c>
      <c r="C84" s="152" t="s">
        <v>266</v>
      </c>
      <c r="D84" s="156" t="s">
        <v>208</v>
      </c>
      <c r="E84" s="151"/>
      <c r="F84" s="151"/>
      <c r="G84" s="151">
        <v>58000</v>
      </c>
      <c r="H84" s="151"/>
      <c r="I84" s="151"/>
      <c r="J84" s="151"/>
      <c r="K84" s="151"/>
      <c r="L84" s="151"/>
      <c r="M84" s="151"/>
      <c r="N84" s="151"/>
      <c r="O84" s="151"/>
      <c r="P84" s="151"/>
      <c r="Q84" s="186">
        <v>58000</v>
      </c>
      <c r="R84" s="182">
        <v>1945000</v>
      </c>
      <c r="S84" s="182">
        <v>1887000</v>
      </c>
      <c r="T84" s="302">
        <v>0.9701799485861182</v>
      </c>
      <c r="U84" s="152"/>
      <c r="V84" s="150">
        <v>3661</v>
      </c>
      <c r="W84" s="152" t="s">
        <v>266</v>
      </c>
      <c r="X84" s="156" t="s">
        <v>208</v>
      </c>
      <c r="Y84" s="151">
        <v>0</v>
      </c>
      <c r="Z84" s="345">
        <v>0</v>
      </c>
      <c r="AA84" s="182">
        <v>199750</v>
      </c>
      <c r="AB84" s="182">
        <v>199750</v>
      </c>
      <c r="AC84" s="302">
        <v>1</v>
      </c>
      <c r="AE84" s="150">
        <v>3661</v>
      </c>
      <c r="AF84" s="152" t="s">
        <v>266</v>
      </c>
      <c r="AG84" s="156" t="s">
        <v>208</v>
      </c>
      <c r="AH84" s="192">
        <v>58000</v>
      </c>
      <c r="AI84" s="155">
        <v>2862000</v>
      </c>
      <c r="AJ84" s="195"/>
      <c r="AK84" s="195"/>
      <c r="AL84" s="155">
        <v>2804000</v>
      </c>
      <c r="AM84" s="303">
        <v>0.04481945323548911</v>
      </c>
    </row>
    <row r="85" spans="1:39" s="153" customFormat="1" ht="21" customHeight="1">
      <c r="A85" s="183"/>
      <c r="B85" s="167">
        <v>3711</v>
      </c>
      <c r="C85" s="180" t="s">
        <v>267</v>
      </c>
      <c r="D85" s="168" t="s">
        <v>209</v>
      </c>
      <c r="E85" s="169"/>
      <c r="F85" s="169">
        <v>1566</v>
      </c>
      <c r="G85" s="169">
        <v>2748</v>
      </c>
      <c r="H85" s="169">
        <v>32895.44</v>
      </c>
      <c r="I85" s="169">
        <v>12750</v>
      </c>
      <c r="J85" s="169"/>
      <c r="K85" s="169">
        <v>522</v>
      </c>
      <c r="L85" s="169">
        <v>174</v>
      </c>
      <c r="M85" s="169"/>
      <c r="N85" s="169"/>
      <c r="O85" s="169"/>
      <c r="P85" s="169"/>
      <c r="Q85" s="187">
        <v>50655.44</v>
      </c>
      <c r="R85" s="170">
        <v>670235</v>
      </c>
      <c r="S85" s="170">
        <v>619579.56</v>
      </c>
      <c r="T85" s="300">
        <v>0.9244213745924937</v>
      </c>
      <c r="U85" s="152"/>
      <c r="V85" s="167">
        <v>3711</v>
      </c>
      <c r="W85" s="180" t="s">
        <v>267</v>
      </c>
      <c r="X85" s="168" t="s">
        <v>209</v>
      </c>
      <c r="Y85" s="169">
        <v>174</v>
      </c>
      <c r="Z85" s="344">
        <v>6.0990374274098605E-06</v>
      </c>
      <c r="AA85" s="170">
        <v>59917</v>
      </c>
      <c r="AB85" s="170">
        <v>59743</v>
      </c>
      <c r="AC85" s="300">
        <v>0.9970959827761737</v>
      </c>
      <c r="AE85" s="167">
        <v>3711</v>
      </c>
      <c r="AF85" s="180" t="s">
        <v>267</v>
      </c>
      <c r="AG85" s="168" t="s">
        <v>209</v>
      </c>
      <c r="AH85" s="191">
        <v>50655.44</v>
      </c>
      <c r="AI85" s="188">
        <v>957500</v>
      </c>
      <c r="AJ85" s="191"/>
      <c r="AK85" s="171"/>
      <c r="AL85" s="188">
        <v>906844.56</v>
      </c>
      <c r="AM85" s="301">
        <v>0.014495106044499894</v>
      </c>
    </row>
    <row r="86" spans="1:39" s="153" customFormat="1" ht="21" customHeight="1">
      <c r="A86" s="183"/>
      <c r="B86" s="150">
        <v>3721</v>
      </c>
      <c r="C86" s="152" t="s">
        <v>268</v>
      </c>
      <c r="D86" s="156" t="s">
        <v>210</v>
      </c>
      <c r="E86" s="151"/>
      <c r="F86" s="151">
        <v>69</v>
      </c>
      <c r="G86" s="151">
        <v>2308</v>
      </c>
      <c r="H86" s="151">
        <v>6829</v>
      </c>
      <c r="I86" s="151">
        <v>15497</v>
      </c>
      <c r="J86" s="151">
        <v>2638</v>
      </c>
      <c r="K86" s="151">
        <v>3083</v>
      </c>
      <c r="L86" s="151">
        <v>164</v>
      </c>
      <c r="M86" s="151"/>
      <c r="N86" s="151"/>
      <c r="O86" s="151"/>
      <c r="P86" s="151"/>
      <c r="Q86" s="186">
        <v>30588</v>
      </c>
      <c r="R86" s="182">
        <v>289637</v>
      </c>
      <c r="S86" s="182">
        <v>259049</v>
      </c>
      <c r="T86" s="302">
        <v>0.8943919457804079</v>
      </c>
      <c r="U86" s="152"/>
      <c r="V86" s="150">
        <v>3721</v>
      </c>
      <c r="W86" s="152" t="s">
        <v>268</v>
      </c>
      <c r="X86" s="156" t="s">
        <v>210</v>
      </c>
      <c r="Y86" s="151">
        <v>164</v>
      </c>
      <c r="Z86" s="345">
        <v>5.748518035029984E-06</v>
      </c>
      <c r="AA86" s="182">
        <v>21384</v>
      </c>
      <c r="AB86" s="182">
        <v>21220</v>
      </c>
      <c r="AC86" s="302">
        <v>0.9923307145529368</v>
      </c>
      <c r="AE86" s="150">
        <v>3721</v>
      </c>
      <c r="AF86" s="152" t="s">
        <v>268</v>
      </c>
      <c r="AG86" s="156" t="s">
        <v>210</v>
      </c>
      <c r="AH86" s="192">
        <v>30588</v>
      </c>
      <c r="AI86" s="155">
        <v>382028</v>
      </c>
      <c r="AJ86" s="195"/>
      <c r="AK86" s="195"/>
      <c r="AL86" s="155">
        <v>351440</v>
      </c>
      <c r="AM86" s="303">
        <v>0.005617456720784698</v>
      </c>
    </row>
    <row r="87" spans="1:39" s="153" customFormat="1" ht="21" customHeight="1">
      <c r="A87" s="183"/>
      <c r="B87" s="167">
        <v>3751</v>
      </c>
      <c r="C87" s="180" t="s">
        <v>270</v>
      </c>
      <c r="D87" s="168" t="s">
        <v>211</v>
      </c>
      <c r="E87" s="169"/>
      <c r="F87" s="169"/>
      <c r="G87" s="169"/>
      <c r="H87" s="169">
        <v>28564.36</v>
      </c>
      <c r="I87" s="169">
        <v>30330.48</v>
      </c>
      <c r="J87" s="169">
        <v>5252</v>
      </c>
      <c r="K87" s="169">
        <v>34840.94</v>
      </c>
      <c r="L87" s="169"/>
      <c r="M87" s="169"/>
      <c r="N87" s="169"/>
      <c r="O87" s="169"/>
      <c r="P87" s="169"/>
      <c r="Q87" s="187">
        <v>98987.78</v>
      </c>
      <c r="R87" s="170">
        <v>1902858</v>
      </c>
      <c r="S87" s="170">
        <v>1803870.22</v>
      </c>
      <c r="T87" s="300">
        <v>0.9479794183275894</v>
      </c>
      <c r="U87" s="152"/>
      <c r="V87" s="167">
        <v>3751</v>
      </c>
      <c r="W87" s="180" t="s">
        <v>270</v>
      </c>
      <c r="X87" s="168" t="s">
        <v>211</v>
      </c>
      <c r="Y87" s="187">
        <v>0</v>
      </c>
      <c r="Z87" s="344">
        <v>0</v>
      </c>
      <c r="AA87" s="170">
        <v>184348</v>
      </c>
      <c r="AB87" s="170">
        <v>184348</v>
      </c>
      <c r="AC87" s="300">
        <v>1</v>
      </c>
      <c r="AE87" s="167">
        <v>3751</v>
      </c>
      <c r="AF87" s="180" t="s">
        <v>270</v>
      </c>
      <c r="AG87" s="168" t="s">
        <v>211</v>
      </c>
      <c r="AH87" s="191">
        <v>98987.78</v>
      </c>
      <c r="AI87" s="188">
        <v>3280347</v>
      </c>
      <c r="AJ87" s="191"/>
      <c r="AK87" s="171"/>
      <c r="AL87" s="188">
        <v>3181359.22</v>
      </c>
      <c r="AM87" s="301">
        <v>0.050851205701170514</v>
      </c>
    </row>
    <row r="88" spans="1:39" s="153" customFormat="1" ht="21" customHeight="1">
      <c r="A88" s="183"/>
      <c r="B88" s="150">
        <v>3761</v>
      </c>
      <c r="C88" s="152" t="s">
        <v>269</v>
      </c>
      <c r="D88" s="156" t="s">
        <v>212</v>
      </c>
      <c r="E88" s="151"/>
      <c r="F88" s="151"/>
      <c r="G88" s="151"/>
      <c r="H88" s="151"/>
      <c r="I88" s="151">
        <v>16260</v>
      </c>
      <c r="J88" s="151"/>
      <c r="K88" s="151"/>
      <c r="L88" s="151"/>
      <c r="M88" s="151"/>
      <c r="N88" s="151"/>
      <c r="O88" s="151"/>
      <c r="P88" s="151"/>
      <c r="Q88" s="186">
        <v>16260</v>
      </c>
      <c r="R88" s="182">
        <v>909710</v>
      </c>
      <c r="S88" s="182">
        <v>893450</v>
      </c>
      <c r="T88" s="302">
        <v>0.9821261720768157</v>
      </c>
      <c r="U88" s="152"/>
      <c r="V88" s="150">
        <v>3761</v>
      </c>
      <c r="W88" s="152" t="s">
        <v>269</v>
      </c>
      <c r="X88" s="156" t="s">
        <v>212</v>
      </c>
      <c r="Y88" s="278">
        <v>0</v>
      </c>
      <c r="Z88" s="345">
        <v>0</v>
      </c>
      <c r="AA88" s="182">
        <v>88334</v>
      </c>
      <c r="AB88" s="182">
        <v>88334</v>
      </c>
      <c r="AC88" s="302">
        <v>1</v>
      </c>
      <c r="AE88" s="150">
        <v>3761</v>
      </c>
      <c r="AF88" s="152" t="s">
        <v>269</v>
      </c>
      <c r="AG88" s="156" t="s">
        <v>212</v>
      </c>
      <c r="AH88" s="192">
        <v>16260</v>
      </c>
      <c r="AI88" s="155">
        <v>1263045</v>
      </c>
      <c r="AJ88" s="195"/>
      <c r="AK88" s="195"/>
      <c r="AL88" s="155">
        <v>1246785</v>
      </c>
      <c r="AM88" s="303">
        <v>0.019928752497221574</v>
      </c>
    </row>
    <row r="89" spans="1:39" s="153" customFormat="1" ht="21" customHeight="1">
      <c r="A89" s="183"/>
      <c r="B89" s="167">
        <v>3831</v>
      </c>
      <c r="C89" s="180" t="s">
        <v>271</v>
      </c>
      <c r="D89" s="168" t="s">
        <v>213</v>
      </c>
      <c r="E89" s="169"/>
      <c r="F89" s="169"/>
      <c r="G89" s="169">
        <v>3364</v>
      </c>
      <c r="H89" s="169">
        <v>65000</v>
      </c>
      <c r="I89" s="169">
        <v>34150.4</v>
      </c>
      <c r="J89" s="169">
        <v>118783.7</v>
      </c>
      <c r="K89" s="169">
        <v>58158.85</v>
      </c>
      <c r="L89" s="169">
        <v>12427</v>
      </c>
      <c r="M89" s="169"/>
      <c r="N89" s="169"/>
      <c r="O89" s="169"/>
      <c r="P89" s="169"/>
      <c r="Q89" s="187">
        <v>291883.94999999995</v>
      </c>
      <c r="R89" s="170">
        <v>2890784</v>
      </c>
      <c r="S89" s="170">
        <v>2598900.05</v>
      </c>
      <c r="T89" s="300">
        <v>0.8990294847349369</v>
      </c>
      <c r="U89" s="152"/>
      <c r="V89" s="167">
        <v>3831</v>
      </c>
      <c r="W89" s="180" t="s">
        <v>271</v>
      </c>
      <c r="X89" s="168" t="s">
        <v>213</v>
      </c>
      <c r="Y89" s="169">
        <v>12427</v>
      </c>
      <c r="Z89" s="344">
        <v>0.0004355904489104732</v>
      </c>
      <c r="AA89" s="170">
        <v>265046</v>
      </c>
      <c r="AB89" s="170">
        <v>252619</v>
      </c>
      <c r="AC89" s="300">
        <v>0.9531137991141161</v>
      </c>
      <c r="AE89" s="167">
        <v>3831</v>
      </c>
      <c r="AF89" s="180" t="s">
        <v>271</v>
      </c>
      <c r="AG89" s="168" t="s">
        <v>213</v>
      </c>
      <c r="AH89" s="191">
        <v>291883.94999999995</v>
      </c>
      <c r="AI89" s="188">
        <v>4017049</v>
      </c>
      <c r="AJ89" s="191"/>
      <c r="AK89" s="171"/>
      <c r="AL89" s="188">
        <v>3725165.05</v>
      </c>
      <c r="AM89" s="301">
        <v>0.059543459612322915</v>
      </c>
    </row>
    <row r="90" spans="1:39" s="153" customFormat="1" ht="21" customHeight="1">
      <c r="A90" s="183"/>
      <c r="B90" s="150">
        <v>3921</v>
      </c>
      <c r="C90" s="152" t="s">
        <v>250</v>
      </c>
      <c r="D90" s="156" t="s">
        <v>214</v>
      </c>
      <c r="E90" s="186"/>
      <c r="F90" s="151"/>
      <c r="G90" s="151">
        <v>1045.83</v>
      </c>
      <c r="H90" s="151">
        <v>5616.4</v>
      </c>
      <c r="I90" s="151"/>
      <c r="J90" s="151">
        <v>8315.75</v>
      </c>
      <c r="K90" s="151">
        <v>336.01</v>
      </c>
      <c r="L90" s="151">
        <v>33409.11</v>
      </c>
      <c r="M90" s="151"/>
      <c r="N90" s="151"/>
      <c r="O90" s="151"/>
      <c r="P90" s="151"/>
      <c r="Q90" s="186">
        <v>48723.41</v>
      </c>
      <c r="R90" s="182">
        <v>38335</v>
      </c>
      <c r="S90" s="182">
        <v>-10388.410000000003</v>
      </c>
      <c r="T90" s="302">
        <v>-0.27099021781661675</v>
      </c>
      <c r="U90" s="152"/>
      <c r="V90" s="150">
        <v>3921</v>
      </c>
      <c r="W90" s="152" t="s">
        <v>250</v>
      </c>
      <c r="X90" s="156" t="s">
        <v>214</v>
      </c>
      <c r="Y90" s="151">
        <v>33409.11</v>
      </c>
      <c r="Z90" s="345">
        <v>0.0011710540937152473</v>
      </c>
      <c r="AA90" s="182">
        <v>1666</v>
      </c>
      <c r="AB90" s="182">
        <v>-31743.11</v>
      </c>
      <c r="AC90" s="302">
        <v>-19.053487394957983</v>
      </c>
      <c r="AE90" s="150">
        <v>3921</v>
      </c>
      <c r="AF90" s="152" t="s">
        <v>250</v>
      </c>
      <c r="AG90" s="156" t="s">
        <v>214</v>
      </c>
      <c r="AH90" s="192">
        <v>48723.41</v>
      </c>
      <c r="AI90" s="155">
        <v>3368924</v>
      </c>
      <c r="AJ90" s="195"/>
      <c r="AK90" s="195"/>
      <c r="AL90" s="155">
        <v>3320200.59</v>
      </c>
      <c r="AM90" s="303">
        <v>0.05307046186731396</v>
      </c>
    </row>
    <row r="91" spans="1:39" s="153" customFormat="1" ht="21" customHeight="1" hidden="1">
      <c r="A91" s="183"/>
      <c r="B91" s="167">
        <v>3942</v>
      </c>
      <c r="C91" s="180"/>
      <c r="D91" s="168" t="s">
        <v>215</v>
      </c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87">
        <v>0</v>
      </c>
      <c r="R91" s="170">
        <v>0</v>
      </c>
      <c r="S91" s="170">
        <v>0</v>
      </c>
      <c r="T91" s="300"/>
      <c r="U91" s="152"/>
      <c r="V91" s="167">
        <v>3942</v>
      </c>
      <c r="W91" s="180"/>
      <c r="X91" s="168" t="s">
        <v>215</v>
      </c>
      <c r="Y91" s="169">
        <v>0</v>
      </c>
      <c r="Z91" s="344">
        <v>0</v>
      </c>
      <c r="AA91" s="170">
        <v>0</v>
      </c>
      <c r="AB91" s="170">
        <v>0</v>
      </c>
      <c r="AC91" s="300"/>
      <c r="AE91" s="167">
        <v>3942</v>
      </c>
      <c r="AF91" s="180"/>
      <c r="AG91" s="168" t="s">
        <v>215</v>
      </c>
      <c r="AH91" s="191">
        <v>0</v>
      </c>
      <c r="AI91" s="188"/>
      <c r="AJ91" s="191"/>
      <c r="AK91" s="171"/>
      <c r="AL91" s="188">
        <v>0</v>
      </c>
      <c r="AM91" s="301">
        <v>0</v>
      </c>
    </row>
    <row r="92" spans="1:39" s="153" customFormat="1" ht="12.75" customHeight="1">
      <c r="A92" s="183"/>
      <c r="B92" s="150"/>
      <c r="C92" s="152"/>
      <c r="D92" s="319"/>
      <c r="E92" s="151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82"/>
      <c r="S92" s="182"/>
      <c r="T92" s="302"/>
      <c r="U92" s="152"/>
      <c r="V92" s="150"/>
      <c r="W92" s="152"/>
      <c r="X92" s="319"/>
      <c r="Y92" s="151"/>
      <c r="Z92" s="345"/>
      <c r="AA92" s="182"/>
      <c r="AB92" s="182"/>
      <c r="AC92" s="302"/>
      <c r="AE92" s="150"/>
      <c r="AF92" s="152"/>
      <c r="AG92" s="319"/>
      <c r="AH92" s="193"/>
      <c r="AI92" s="154"/>
      <c r="AJ92" s="194"/>
      <c r="AK92" s="194"/>
      <c r="AL92" s="154"/>
      <c r="AM92" s="303"/>
    </row>
    <row r="93" spans="1:39" s="272" customFormat="1" ht="22.5" customHeight="1" thickBot="1">
      <c r="A93" s="14"/>
      <c r="B93" s="172">
        <v>3000</v>
      </c>
      <c r="C93" s="181"/>
      <c r="D93" s="286" t="s">
        <v>3</v>
      </c>
      <c r="E93" s="287">
        <v>418024.43999999994</v>
      </c>
      <c r="F93" s="287">
        <v>807171.67</v>
      </c>
      <c r="G93" s="287">
        <v>881488.9499999998</v>
      </c>
      <c r="H93" s="287">
        <v>1009656.8299999998</v>
      </c>
      <c r="I93" s="287">
        <v>581677.45</v>
      </c>
      <c r="J93" s="287">
        <v>642472.7699999999</v>
      </c>
      <c r="K93" s="287">
        <v>672733.3099999999</v>
      </c>
      <c r="L93" s="287">
        <v>1678710.84</v>
      </c>
      <c r="M93" s="287">
        <v>0</v>
      </c>
      <c r="N93" s="287">
        <v>0</v>
      </c>
      <c r="O93" s="287">
        <v>0</v>
      </c>
      <c r="P93" s="287">
        <v>0</v>
      </c>
      <c r="Q93" s="287">
        <v>6691934.26</v>
      </c>
      <c r="R93" s="287">
        <v>39308542</v>
      </c>
      <c r="S93" s="287">
        <v>32616606.74</v>
      </c>
      <c r="T93" s="288">
        <v>0.8297587516728552</v>
      </c>
      <c r="U93" s="28"/>
      <c r="V93" s="172">
        <v>3000</v>
      </c>
      <c r="W93" s="181"/>
      <c r="X93" s="286" t="s">
        <v>3</v>
      </c>
      <c r="Y93" s="287">
        <v>1678710.84</v>
      </c>
      <c r="Z93" s="348">
        <v>0.05884207036183129</v>
      </c>
      <c r="AA93" s="287">
        <v>4262382</v>
      </c>
      <c r="AB93" s="289">
        <v>2583673.16</v>
      </c>
      <c r="AC93" s="288">
        <v>0.6061571112115245</v>
      </c>
      <c r="AE93" s="172">
        <v>3000</v>
      </c>
      <c r="AF93" s="181"/>
      <c r="AG93" s="286" t="s">
        <v>3</v>
      </c>
      <c r="AH93" s="291">
        <v>6691934.26</v>
      </c>
      <c r="AI93" s="291">
        <v>69254054</v>
      </c>
      <c r="AJ93" s="291">
        <v>0</v>
      </c>
      <c r="AK93" s="291">
        <v>0</v>
      </c>
      <c r="AL93" s="291">
        <v>62562119.739999995</v>
      </c>
      <c r="AM93" s="292">
        <v>1.0000000000000002</v>
      </c>
    </row>
    <row r="94" spans="1:39" s="272" customFormat="1" ht="13.5" customHeight="1" thickTop="1">
      <c r="A94" s="14"/>
      <c r="B94" s="84"/>
      <c r="C94" s="28"/>
      <c r="D94" s="293"/>
      <c r="E94" s="320"/>
      <c r="F94" s="320"/>
      <c r="G94" s="320"/>
      <c r="H94" s="320"/>
      <c r="I94" s="320"/>
      <c r="J94" s="320"/>
      <c r="K94" s="320"/>
      <c r="L94" s="320"/>
      <c r="M94" s="320"/>
      <c r="N94" s="320"/>
      <c r="O94" s="320"/>
      <c r="P94" s="320"/>
      <c r="Q94" s="320"/>
      <c r="R94" s="320"/>
      <c r="S94" s="320"/>
      <c r="T94" s="295"/>
      <c r="U94" s="28"/>
      <c r="V94" s="84"/>
      <c r="W94" s="28"/>
      <c r="X94" s="293"/>
      <c r="Y94" s="320"/>
      <c r="Z94" s="349"/>
      <c r="AA94" s="320"/>
      <c r="AB94" s="296"/>
      <c r="AC94" s="295"/>
      <c r="AE94" s="84"/>
      <c r="AF94" s="28"/>
      <c r="AG94" s="293"/>
      <c r="AH94" s="321"/>
      <c r="AI94" s="320"/>
      <c r="AJ94" s="320"/>
      <c r="AK94" s="320"/>
      <c r="AL94" s="320"/>
      <c r="AM94" s="322"/>
    </row>
    <row r="95" spans="1:39" s="153" customFormat="1" ht="21.75" customHeight="1">
      <c r="A95" s="183"/>
      <c r="B95" s="167" t="s">
        <v>272</v>
      </c>
      <c r="C95" s="180" t="s">
        <v>369</v>
      </c>
      <c r="D95" s="168" t="s">
        <v>273</v>
      </c>
      <c r="E95" s="169"/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87">
        <v>0</v>
      </c>
      <c r="R95" s="170">
        <v>316500</v>
      </c>
      <c r="S95" s="170">
        <v>316500</v>
      </c>
      <c r="T95" s="300"/>
      <c r="U95" s="152"/>
      <c r="V95" s="167" t="s">
        <v>272</v>
      </c>
      <c r="W95" s="180" t="s">
        <v>369</v>
      </c>
      <c r="X95" s="168" t="s">
        <v>273</v>
      </c>
      <c r="Y95" s="187">
        <v>0</v>
      </c>
      <c r="Z95" s="344">
        <v>0</v>
      </c>
      <c r="AA95" s="170">
        <v>0</v>
      </c>
      <c r="AB95" s="170">
        <v>0</v>
      </c>
      <c r="AC95" s="300"/>
      <c r="AE95" s="167" t="s">
        <v>272</v>
      </c>
      <c r="AF95" s="180" t="s">
        <v>369</v>
      </c>
      <c r="AG95" s="168" t="s">
        <v>273</v>
      </c>
      <c r="AH95" s="188">
        <v>0</v>
      </c>
      <c r="AI95" s="188">
        <v>316500</v>
      </c>
      <c r="AJ95" s="191"/>
      <c r="AK95" s="171"/>
      <c r="AL95" s="188">
        <v>316500</v>
      </c>
      <c r="AM95" s="324">
        <v>0</v>
      </c>
    </row>
    <row r="96" spans="1:39" s="272" customFormat="1" ht="21.75" customHeight="1" hidden="1">
      <c r="A96" s="14"/>
      <c r="B96" s="27" t="s">
        <v>275</v>
      </c>
      <c r="C96" s="26" t="s">
        <v>370</v>
      </c>
      <c r="D96" s="325" t="s">
        <v>274</v>
      </c>
      <c r="E96" s="320"/>
      <c r="F96" s="320"/>
      <c r="G96" s="320"/>
      <c r="H96" s="320"/>
      <c r="I96" s="320"/>
      <c r="J96" s="320"/>
      <c r="K96" s="320"/>
      <c r="L96" s="320"/>
      <c r="M96" s="320"/>
      <c r="N96" s="320"/>
      <c r="O96" s="320"/>
      <c r="P96" s="320"/>
      <c r="Q96" s="278">
        <v>0</v>
      </c>
      <c r="R96" s="278">
        <v>0</v>
      </c>
      <c r="S96" s="278">
        <v>0</v>
      </c>
      <c r="T96" s="280"/>
      <c r="U96" s="28"/>
      <c r="V96" s="27" t="s">
        <v>275</v>
      </c>
      <c r="W96" s="26" t="s">
        <v>370</v>
      </c>
      <c r="X96" s="325" t="s">
        <v>274</v>
      </c>
      <c r="Y96" s="278">
        <v>0</v>
      </c>
      <c r="Z96" s="345">
        <v>0</v>
      </c>
      <c r="AA96" s="278">
        <v>0</v>
      </c>
      <c r="AB96" s="281">
        <v>0</v>
      </c>
      <c r="AC96" s="280"/>
      <c r="AE96" s="27" t="s">
        <v>275</v>
      </c>
      <c r="AF96" s="26" t="s">
        <v>370</v>
      </c>
      <c r="AG96" s="325" t="s">
        <v>274</v>
      </c>
      <c r="AH96" s="321">
        <v>0</v>
      </c>
      <c r="AI96" s="326"/>
      <c r="AJ96" s="327"/>
      <c r="AK96" s="328"/>
      <c r="AL96" s="326">
        <v>0</v>
      </c>
      <c r="AM96" s="301">
        <v>0</v>
      </c>
    </row>
    <row r="97" spans="1:39" s="272" customFormat="1" ht="21.75" customHeight="1">
      <c r="A97" s="14"/>
      <c r="B97" s="27" t="s">
        <v>276</v>
      </c>
      <c r="C97" s="26" t="s">
        <v>371</v>
      </c>
      <c r="D97" s="325" t="s">
        <v>277</v>
      </c>
      <c r="E97" s="279"/>
      <c r="F97" s="279"/>
      <c r="G97" s="279"/>
      <c r="H97" s="279"/>
      <c r="I97" s="279"/>
      <c r="J97" s="279"/>
      <c r="K97" s="279"/>
      <c r="L97" s="279"/>
      <c r="M97" s="279"/>
      <c r="N97" s="279"/>
      <c r="O97" s="279"/>
      <c r="P97" s="279"/>
      <c r="Q97" s="281">
        <v>0</v>
      </c>
      <c r="R97" s="278">
        <v>340090000</v>
      </c>
      <c r="S97" s="278">
        <v>340090000</v>
      </c>
      <c r="T97" s="280">
        <v>1</v>
      </c>
      <c r="U97" s="26"/>
      <c r="V97" s="27" t="s">
        <v>276</v>
      </c>
      <c r="W97" s="26" t="s">
        <v>371</v>
      </c>
      <c r="X97" s="325" t="s">
        <v>277</v>
      </c>
      <c r="Y97" s="278">
        <v>0</v>
      </c>
      <c r="Z97" s="345">
        <v>0</v>
      </c>
      <c r="AA97" s="278">
        <v>0</v>
      </c>
      <c r="AB97" s="278">
        <v>0</v>
      </c>
      <c r="AC97" s="280"/>
      <c r="AE97" s="27" t="s">
        <v>276</v>
      </c>
      <c r="AF97" s="26" t="s">
        <v>371</v>
      </c>
      <c r="AG97" s="325" t="s">
        <v>277</v>
      </c>
      <c r="AH97" s="282">
        <v>0</v>
      </c>
      <c r="AI97" s="282">
        <v>342690000</v>
      </c>
      <c r="AJ97" s="283"/>
      <c r="AK97" s="284"/>
      <c r="AL97" s="282">
        <v>342690000</v>
      </c>
      <c r="AM97" s="303">
        <v>0</v>
      </c>
    </row>
    <row r="98" spans="1:39" s="153" customFormat="1" ht="21.75" customHeight="1">
      <c r="A98" s="183"/>
      <c r="B98" s="167" t="s">
        <v>278</v>
      </c>
      <c r="C98" s="180" t="s">
        <v>369</v>
      </c>
      <c r="D98" s="168" t="s">
        <v>290</v>
      </c>
      <c r="E98" s="169"/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87">
        <v>0</v>
      </c>
      <c r="R98" s="170">
        <v>63500</v>
      </c>
      <c r="S98" s="170">
        <v>63500</v>
      </c>
      <c r="T98" s="300">
        <v>1</v>
      </c>
      <c r="U98" s="152"/>
      <c r="V98" s="167" t="s">
        <v>278</v>
      </c>
      <c r="W98" s="180" t="s">
        <v>369</v>
      </c>
      <c r="X98" s="168" t="s">
        <v>290</v>
      </c>
      <c r="Y98" s="187">
        <v>0</v>
      </c>
      <c r="Z98" s="344">
        <v>0</v>
      </c>
      <c r="AA98" s="170">
        <v>0</v>
      </c>
      <c r="AB98" s="170">
        <v>0</v>
      </c>
      <c r="AC98" s="300"/>
      <c r="AE98" s="167" t="s">
        <v>278</v>
      </c>
      <c r="AF98" s="180" t="s">
        <v>369</v>
      </c>
      <c r="AG98" s="168" t="s">
        <v>290</v>
      </c>
      <c r="AH98" s="188">
        <v>0</v>
      </c>
      <c r="AI98" s="188">
        <v>63500</v>
      </c>
      <c r="AJ98" s="191"/>
      <c r="AK98" s="171"/>
      <c r="AL98" s="188">
        <v>63500</v>
      </c>
      <c r="AM98" s="324">
        <v>0.00018205968653364565</v>
      </c>
    </row>
    <row r="99" spans="1:39" s="272" customFormat="1" ht="21.75" customHeight="1">
      <c r="A99" s="14"/>
      <c r="B99" s="27" t="s">
        <v>372</v>
      </c>
      <c r="C99" s="26" t="s">
        <v>373</v>
      </c>
      <c r="D99" s="325" t="s">
        <v>374</v>
      </c>
      <c r="E99" s="279"/>
      <c r="F99" s="279"/>
      <c r="G99" s="279"/>
      <c r="H99" s="279"/>
      <c r="I99" s="279"/>
      <c r="J99" s="279"/>
      <c r="K99" s="279"/>
      <c r="L99" s="279"/>
      <c r="M99" s="279"/>
      <c r="N99" s="279"/>
      <c r="O99" s="279"/>
      <c r="P99" s="279"/>
      <c r="Q99" s="281">
        <v>0</v>
      </c>
      <c r="R99" s="278">
        <v>120000</v>
      </c>
      <c r="S99" s="278">
        <v>120000</v>
      </c>
      <c r="T99" s="280"/>
      <c r="U99" s="26"/>
      <c r="V99" s="27" t="s">
        <v>372</v>
      </c>
      <c r="W99" s="26" t="s">
        <v>373</v>
      </c>
      <c r="X99" s="325" t="s">
        <v>374</v>
      </c>
      <c r="Y99" s="182">
        <v>0</v>
      </c>
      <c r="Z99" s="345">
        <v>0</v>
      </c>
      <c r="AA99" s="278">
        <v>0</v>
      </c>
      <c r="AB99" s="278">
        <v>0</v>
      </c>
      <c r="AC99" s="280"/>
      <c r="AE99" s="27" t="s">
        <v>372</v>
      </c>
      <c r="AF99" s="26" t="s">
        <v>373</v>
      </c>
      <c r="AG99" s="325" t="s">
        <v>374</v>
      </c>
      <c r="AH99" s="282">
        <v>0</v>
      </c>
      <c r="AI99" s="282">
        <v>120000</v>
      </c>
      <c r="AJ99" s="283"/>
      <c r="AK99" s="284"/>
      <c r="AL99" s="282">
        <v>120000</v>
      </c>
      <c r="AM99" s="303">
        <v>0.00034404980132342485</v>
      </c>
    </row>
    <row r="100" spans="1:39" s="272" customFormat="1" ht="21.75" customHeight="1" hidden="1">
      <c r="A100" s="14"/>
      <c r="B100" s="27" t="s">
        <v>279</v>
      </c>
      <c r="C100" s="26" t="s">
        <v>375</v>
      </c>
      <c r="D100" s="325" t="s">
        <v>280</v>
      </c>
      <c r="E100" s="279"/>
      <c r="F100" s="279"/>
      <c r="G100" s="279"/>
      <c r="H100" s="279"/>
      <c r="I100" s="279"/>
      <c r="J100" s="279"/>
      <c r="K100" s="279"/>
      <c r="L100" s="279"/>
      <c r="M100" s="279"/>
      <c r="N100" s="279"/>
      <c r="O100" s="279"/>
      <c r="P100" s="279"/>
      <c r="Q100" s="278">
        <v>0</v>
      </c>
      <c r="R100" s="278">
        <v>0</v>
      </c>
      <c r="S100" s="278">
        <v>0</v>
      </c>
      <c r="T100" s="280"/>
      <c r="U100" s="26"/>
      <c r="V100" s="27" t="s">
        <v>279</v>
      </c>
      <c r="W100" s="26" t="s">
        <v>375</v>
      </c>
      <c r="X100" s="325" t="s">
        <v>280</v>
      </c>
      <c r="Y100" s="278">
        <v>0</v>
      </c>
      <c r="Z100" s="345">
        <v>0</v>
      </c>
      <c r="AA100" s="278">
        <v>0</v>
      </c>
      <c r="AB100" s="281">
        <v>0</v>
      </c>
      <c r="AC100" s="280"/>
      <c r="AE100" s="27" t="s">
        <v>279</v>
      </c>
      <c r="AF100" s="26" t="s">
        <v>375</v>
      </c>
      <c r="AG100" s="325" t="s">
        <v>280</v>
      </c>
      <c r="AH100" s="282">
        <v>0</v>
      </c>
      <c r="AI100" s="284"/>
      <c r="AJ100" s="327"/>
      <c r="AK100" s="328"/>
      <c r="AL100" s="284">
        <v>0</v>
      </c>
      <c r="AM100" s="303">
        <v>0</v>
      </c>
    </row>
    <row r="101" spans="1:39" s="153" customFormat="1" ht="21.75" customHeight="1">
      <c r="A101" s="183"/>
      <c r="B101" s="167" t="s">
        <v>281</v>
      </c>
      <c r="C101" s="180"/>
      <c r="D101" s="168" t="s">
        <v>282</v>
      </c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87">
        <v>0</v>
      </c>
      <c r="R101" s="170">
        <v>220000</v>
      </c>
      <c r="S101" s="170">
        <v>220000</v>
      </c>
      <c r="T101" s="300">
        <v>1</v>
      </c>
      <c r="U101" s="152"/>
      <c r="V101" s="167" t="s">
        <v>281</v>
      </c>
      <c r="W101" s="180"/>
      <c r="X101" s="168" t="s">
        <v>282</v>
      </c>
      <c r="Y101" s="187">
        <v>0</v>
      </c>
      <c r="Z101" s="344">
        <v>0</v>
      </c>
      <c r="AA101" s="170">
        <v>0</v>
      </c>
      <c r="AB101" s="170">
        <v>0</v>
      </c>
      <c r="AC101" s="300"/>
      <c r="AE101" s="167" t="s">
        <v>281</v>
      </c>
      <c r="AF101" s="180"/>
      <c r="AG101" s="168" t="s">
        <v>282</v>
      </c>
      <c r="AH101" s="188">
        <v>0</v>
      </c>
      <c r="AI101" s="188">
        <v>220000</v>
      </c>
      <c r="AJ101" s="191"/>
      <c r="AK101" s="171"/>
      <c r="AL101" s="188">
        <v>220000</v>
      </c>
      <c r="AM101" s="324">
        <v>0</v>
      </c>
    </row>
    <row r="102" spans="1:39" s="272" customFormat="1" ht="21.75" customHeight="1">
      <c r="A102" s="14"/>
      <c r="B102" s="27" t="s">
        <v>376</v>
      </c>
      <c r="C102" s="26"/>
      <c r="D102" s="325" t="s">
        <v>377</v>
      </c>
      <c r="E102" s="320"/>
      <c r="F102" s="320"/>
      <c r="G102" s="320"/>
      <c r="H102" s="320"/>
      <c r="I102" s="320"/>
      <c r="J102" s="320"/>
      <c r="K102" s="320"/>
      <c r="L102" s="320"/>
      <c r="M102" s="320"/>
      <c r="N102" s="320"/>
      <c r="O102" s="320"/>
      <c r="P102" s="320"/>
      <c r="Q102" s="278">
        <v>0</v>
      </c>
      <c r="R102" s="278">
        <v>51917</v>
      </c>
      <c r="S102" s="278">
        <v>51917</v>
      </c>
      <c r="T102" s="295"/>
      <c r="U102" s="28"/>
      <c r="V102" s="27" t="s">
        <v>376</v>
      </c>
      <c r="W102" s="26"/>
      <c r="X102" s="325" t="s">
        <v>377</v>
      </c>
      <c r="Y102" s="278">
        <v>0</v>
      </c>
      <c r="Z102" s="345">
        <v>0</v>
      </c>
      <c r="AA102" s="278">
        <v>0</v>
      </c>
      <c r="AB102" s="281">
        <v>0</v>
      </c>
      <c r="AC102" s="295"/>
      <c r="AE102" s="27" t="s">
        <v>376</v>
      </c>
      <c r="AF102" s="26"/>
      <c r="AG102" s="325" t="s">
        <v>377</v>
      </c>
      <c r="AH102" s="321">
        <v>0</v>
      </c>
      <c r="AI102" s="326">
        <v>51917</v>
      </c>
      <c r="AJ102" s="327"/>
      <c r="AK102" s="328"/>
      <c r="AL102" s="326">
        <v>51917</v>
      </c>
      <c r="AM102" s="303">
        <v>0.00014885027946090205</v>
      </c>
    </row>
    <row r="103" spans="1:39" s="153" customFormat="1" ht="21.75" customHeight="1">
      <c r="A103" s="183"/>
      <c r="B103" s="167">
        <v>5831</v>
      </c>
      <c r="C103" s="180"/>
      <c r="D103" s="168" t="s">
        <v>216</v>
      </c>
      <c r="E103" s="169"/>
      <c r="F103" s="169"/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  <c r="Q103" s="187">
        <v>0</v>
      </c>
      <c r="R103" s="170">
        <v>4500000</v>
      </c>
      <c r="S103" s="170">
        <v>4500000</v>
      </c>
      <c r="T103" s="300">
        <v>1</v>
      </c>
      <c r="U103" s="152"/>
      <c r="V103" s="167">
        <v>5831</v>
      </c>
      <c r="W103" s="180"/>
      <c r="X103" s="168" t="s">
        <v>216</v>
      </c>
      <c r="Y103" s="187">
        <v>0</v>
      </c>
      <c r="Z103" s="344">
        <v>0</v>
      </c>
      <c r="AA103" s="170">
        <v>0</v>
      </c>
      <c r="AB103" s="170">
        <v>0</v>
      </c>
      <c r="AC103" s="300"/>
      <c r="AE103" s="167">
        <v>5831</v>
      </c>
      <c r="AF103" s="180"/>
      <c r="AG103" s="168" t="s">
        <v>216</v>
      </c>
      <c r="AH103" s="188">
        <v>0</v>
      </c>
      <c r="AI103" s="188">
        <v>4500000</v>
      </c>
      <c r="AJ103" s="191"/>
      <c r="AK103" s="171"/>
      <c r="AL103" s="188">
        <v>4500000</v>
      </c>
      <c r="AM103" s="324">
        <v>0</v>
      </c>
    </row>
    <row r="104" spans="1:39" s="272" customFormat="1" ht="21.75" customHeight="1">
      <c r="A104" s="14"/>
      <c r="B104" s="27" t="s">
        <v>283</v>
      </c>
      <c r="C104" s="26" t="s">
        <v>371</v>
      </c>
      <c r="D104" s="325" t="s">
        <v>284</v>
      </c>
      <c r="E104" s="279"/>
      <c r="F104" s="279"/>
      <c r="G104" s="279"/>
      <c r="H104" s="279"/>
      <c r="I104" s="279"/>
      <c r="J104" s="279"/>
      <c r="K104" s="279"/>
      <c r="L104" s="279"/>
      <c r="M104" s="279"/>
      <c r="N104" s="279"/>
      <c r="O104" s="279"/>
      <c r="P104" s="279"/>
      <c r="Q104" s="278">
        <v>0</v>
      </c>
      <c r="R104" s="278">
        <v>10500</v>
      </c>
      <c r="S104" s="278">
        <v>10500</v>
      </c>
      <c r="T104" s="280">
        <v>1</v>
      </c>
      <c r="U104" s="26"/>
      <c r="V104" s="27" t="s">
        <v>283</v>
      </c>
      <c r="W104" s="26" t="s">
        <v>371</v>
      </c>
      <c r="X104" s="325" t="s">
        <v>284</v>
      </c>
      <c r="Y104" s="278">
        <v>0</v>
      </c>
      <c r="Z104" s="345">
        <v>0</v>
      </c>
      <c r="AA104" s="278">
        <v>0</v>
      </c>
      <c r="AB104" s="279">
        <v>0</v>
      </c>
      <c r="AC104" s="280"/>
      <c r="AE104" s="27" t="s">
        <v>283</v>
      </c>
      <c r="AF104" s="26" t="s">
        <v>371</v>
      </c>
      <c r="AG104" s="325" t="s">
        <v>284</v>
      </c>
      <c r="AH104" s="282">
        <v>0</v>
      </c>
      <c r="AI104" s="284">
        <v>10500</v>
      </c>
      <c r="AJ104" s="327"/>
      <c r="AK104" s="328"/>
      <c r="AL104" s="284">
        <v>10500</v>
      </c>
      <c r="AM104" s="303">
        <v>3.0104357615799673E-05</v>
      </c>
    </row>
    <row r="105" spans="1:39" s="153" customFormat="1" ht="21.75" customHeight="1">
      <c r="A105" s="183"/>
      <c r="B105" s="167">
        <v>5971</v>
      </c>
      <c r="C105" s="180" t="s">
        <v>371</v>
      </c>
      <c r="D105" s="168" t="s">
        <v>217</v>
      </c>
      <c r="E105" s="169"/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  <c r="Q105" s="187">
        <v>0</v>
      </c>
      <c r="R105" s="170">
        <v>657633</v>
      </c>
      <c r="S105" s="170">
        <v>657633</v>
      </c>
      <c r="T105" s="300">
        <v>1</v>
      </c>
      <c r="U105" s="152"/>
      <c r="V105" s="167">
        <v>5971</v>
      </c>
      <c r="W105" s="180" t="s">
        <v>371</v>
      </c>
      <c r="X105" s="168" t="s">
        <v>217</v>
      </c>
      <c r="Y105" s="187">
        <v>0</v>
      </c>
      <c r="Z105" s="344">
        <v>0</v>
      </c>
      <c r="AA105" s="170">
        <v>39167</v>
      </c>
      <c r="AB105" s="170">
        <v>39167</v>
      </c>
      <c r="AC105" s="300">
        <v>1</v>
      </c>
      <c r="AE105" s="167">
        <v>5971</v>
      </c>
      <c r="AF105" s="180" t="s">
        <v>371</v>
      </c>
      <c r="AG105" s="168" t="s">
        <v>217</v>
      </c>
      <c r="AH105" s="188">
        <v>0</v>
      </c>
      <c r="AI105" s="188">
        <v>814298</v>
      </c>
      <c r="AJ105" s="191"/>
      <c r="AK105" s="171"/>
      <c r="AL105" s="188">
        <v>814298</v>
      </c>
      <c r="AM105" s="324">
        <v>0</v>
      </c>
    </row>
    <row r="106" spans="1:39" s="272" customFormat="1" ht="18" thickBot="1">
      <c r="A106" s="14"/>
      <c r="B106" s="172">
        <v>5000</v>
      </c>
      <c r="C106" s="181"/>
      <c r="D106" s="286" t="s">
        <v>90</v>
      </c>
      <c r="E106" s="287">
        <v>0</v>
      </c>
      <c r="F106" s="287">
        <v>0</v>
      </c>
      <c r="G106" s="287">
        <v>0</v>
      </c>
      <c r="H106" s="287">
        <v>0</v>
      </c>
      <c r="I106" s="287">
        <v>0</v>
      </c>
      <c r="J106" s="287">
        <v>0</v>
      </c>
      <c r="K106" s="287">
        <v>0</v>
      </c>
      <c r="L106" s="287">
        <v>0</v>
      </c>
      <c r="M106" s="287">
        <v>0</v>
      </c>
      <c r="N106" s="287">
        <v>0</v>
      </c>
      <c r="O106" s="287">
        <v>0</v>
      </c>
      <c r="P106" s="287">
        <v>0</v>
      </c>
      <c r="Q106" s="287">
        <v>0</v>
      </c>
      <c r="R106" s="287">
        <v>346030050</v>
      </c>
      <c r="S106" s="287">
        <v>346030050</v>
      </c>
      <c r="T106" s="288">
        <v>1</v>
      </c>
      <c r="U106" s="28"/>
      <c r="V106" s="172">
        <v>5000</v>
      </c>
      <c r="W106" s="181"/>
      <c r="X106" s="286" t="s">
        <v>90</v>
      </c>
      <c r="Y106" s="287">
        <v>0</v>
      </c>
      <c r="Z106" s="348">
        <v>0</v>
      </c>
      <c r="AA106" s="287">
        <v>39167</v>
      </c>
      <c r="AB106" s="289">
        <v>39167</v>
      </c>
      <c r="AC106" s="288">
        <v>1</v>
      </c>
      <c r="AE106" s="172">
        <v>5000</v>
      </c>
      <c r="AF106" s="181"/>
      <c r="AG106" s="286" t="s">
        <v>90</v>
      </c>
      <c r="AH106" s="291">
        <v>0</v>
      </c>
      <c r="AI106" s="289">
        <v>348786715</v>
      </c>
      <c r="AJ106" s="289">
        <v>0</v>
      </c>
      <c r="AK106" s="289">
        <v>0</v>
      </c>
      <c r="AL106" s="289">
        <v>348786715</v>
      </c>
      <c r="AM106" s="292">
        <v>0</v>
      </c>
    </row>
    <row r="107" spans="1:39" s="272" customFormat="1" ht="18.75" thickBot="1" thickTop="1">
      <c r="A107" s="14"/>
      <c r="B107" s="172"/>
      <c r="C107" s="181"/>
      <c r="D107" s="176" t="s">
        <v>87</v>
      </c>
      <c r="E107" s="329">
        <v>7601062.9799999995</v>
      </c>
      <c r="F107" s="329">
        <v>8173064.819999999</v>
      </c>
      <c r="G107" s="329">
        <v>10153386.47</v>
      </c>
      <c r="H107" s="329">
        <v>8765777.84</v>
      </c>
      <c r="I107" s="329">
        <v>7836975.860000001</v>
      </c>
      <c r="J107" s="329">
        <v>8042534.09</v>
      </c>
      <c r="K107" s="329">
        <v>7961846.07</v>
      </c>
      <c r="L107" s="329">
        <v>9041757.37</v>
      </c>
      <c r="M107" s="329">
        <v>0</v>
      </c>
      <c r="N107" s="329">
        <v>0</v>
      </c>
      <c r="O107" s="329">
        <v>0</v>
      </c>
      <c r="P107" s="329">
        <v>0</v>
      </c>
      <c r="Q107" s="329">
        <v>67576403.5</v>
      </c>
      <c r="R107" s="329">
        <v>459903158</v>
      </c>
      <c r="S107" s="329">
        <v>392326768.5</v>
      </c>
      <c r="T107" s="330">
        <v>0.8530638715466268</v>
      </c>
      <c r="U107" s="28"/>
      <c r="V107" s="172"/>
      <c r="W107" s="181"/>
      <c r="X107" s="176" t="s">
        <v>87</v>
      </c>
      <c r="Y107" s="329">
        <v>9041757.37</v>
      </c>
      <c r="Z107" s="350">
        <v>0.3169311299378675</v>
      </c>
      <c r="AA107" s="329">
        <v>13389677</v>
      </c>
      <c r="AB107" s="289">
        <v>4347919.630000001</v>
      </c>
      <c r="AC107" s="330">
        <v>0.32472177110769745</v>
      </c>
      <c r="AE107" s="172"/>
      <c r="AF107" s="181"/>
      <c r="AG107" s="176" t="s">
        <v>87</v>
      </c>
      <c r="AH107" s="291">
        <v>67576403.5</v>
      </c>
      <c r="AI107" s="289">
        <v>565318579.4237463</v>
      </c>
      <c r="AJ107" s="331">
        <v>0</v>
      </c>
      <c r="AK107" s="289">
        <v>0</v>
      </c>
      <c r="AL107" s="289">
        <v>497742175.92374635</v>
      </c>
      <c r="AM107" s="292">
        <v>0.864598765878769</v>
      </c>
    </row>
    <row r="108" spans="1:39" s="272" customFormat="1" ht="9" customHeight="1" thickTop="1">
      <c r="A108" s="14"/>
      <c r="B108" s="84"/>
      <c r="C108" s="28"/>
      <c r="D108" s="96"/>
      <c r="E108" s="320"/>
      <c r="F108" s="320"/>
      <c r="G108" s="320"/>
      <c r="H108" s="320"/>
      <c r="I108" s="320"/>
      <c r="J108" s="320"/>
      <c r="K108" s="320"/>
      <c r="L108" s="320"/>
      <c r="M108" s="320"/>
      <c r="N108" s="320"/>
      <c r="O108" s="320"/>
      <c r="P108" s="320"/>
      <c r="Q108" s="320"/>
      <c r="R108" s="320"/>
      <c r="S108" s="320"/>
      <c r="T108" s="295"/>
      <c r="U108" s="28"/>
      <c r="V108" s="84"/>
      <c r="W108" s="28"/>
      <c r="X108" s="96"/>
      <c r="Y108" s="320"/>
      <c r="Z108" s="349"/>
      <c r="AA108" s="320"/>
      <c r="AB108" s="296"/>
      <c r="AC108" s="295"/>
      <c r="AE108" s="84"/>
      <c r="AF108" s="28"/>
      <c r="AG108" s="96"/>
      <c r="AH108" s="321"/>
      <c r="AI108" s="320"/>
      <c r="AJ108" s="320"/>
      <c r="AK108" s="320"/>
      <c r="AL108" s="320"/>
      <c r="AM108" s="299"/>
    </row>
    <row r="109" spans="1:39" s="272" customFormat="1" ht="21" customHeight="1">
      <c r="A109" s="14"/>
      <c r="B109" s="157" t="s">
        <v>103</v>
      </c>
      <c r="C109" s="178" t="s">
        <v>103</v>
      </c>
      <c r="D109" s="323" t="s">
        <v>7</v>
      </c>
      <c r="E109" s="273">
        <v>17488800.8</v>
      </c>
      <c r="F109" s="268">
        <v>20412880.94</v>
      </c>
      <c r="G109" s="268">
        <v>18950840.47</v>
      </c>
      <c r="H109" s="268">
        <v>18950840.47</v>
      </c>
      <c r="I109" s="268">
        <v>18950840.47</v>
      </c>
      <c r="J109" s="268">
        <v>18950840.87</v>
      </c>
      <c r="K109" s="268">
        <v>18950840.87</v>
      </c>
      <c r="L109" s="268">
        <v>18950840.87</v>
      </c>
      <c r="M109" s="268"/>
      <c r="N109" s="268"/>
      <c r="O109" s="268"/>
      <c r="P109" s="268"/>
      <c r="Q109" s="268">
        <v>151606726.76000002</v>
      </c>
      <c r="R109" s="269">
        <v>151606728</v>
      </c>
      <c r="S109" s="187">
        <v>0.6399999797344208</v>
      </c>
      <c r="T109" s="270">
        <v>4.221448402569712E-09</v>
      </c>
      <c r="U109" s="26"/>
      <c r="V109" s="157" t="s">
        <v>103</v>
      </c>
      <c r="W109" s="178" t="s">
        <v>103</v>
      </c>
      <c r="X109" s="323" t="s">
        <v>7</v>
      </c>
      <c r="Y109" s="268">
        <v>18950840.87</v>
      </c>
      <c r="Z109" s="344">
        <v>0.6642637226840141</v>
      </c>
      <c r="AA109" s="269">
        <v>18950841</v>
      </c>
      <c r="AB109" s="269">
        <v>0.12999999895691872</v>
      </c>
      <c r="AC109" s="270">
        <v>6.859853816351407E-09</v>
      </c>
      <c r="AE109" s="157" t="s">
        <v>103</v>
      </c>
      <c r="AF109" s="178" t="s">
        <v>103</v>
      </c>
      <c r="AG109" s="323" t="s">
        <v>7</v>
      </c>
      <c r="AH109" s="273">
        <v>151606726.76000002</v>
      </c>
      <c r="AI109" s="273">
        <v>227410091</v>
      </c>
      <c r="AJ109" s="274"/>
      <c r="AK109" s="275"/>
      <c r="AL109" s="273">
        <v>75803364.23999998</v>
      </c>
      <c r="AM109" s="276">
        <v>0.9724695846694895</v>
      </c>
    </row>
    <row r="110" spans="1:40" s="272" customFormat="1" ht="21" customHeight="1">
      <c r="A110" s="14"/>
      <c r="B110" s="27" t="s">
        <v>104</v>
      </c>
      <c r="C110" s="26" t="s">
        <v>104</v>
      </c>
      <c r="D110" s="277" t="s">
        <v>48</v>
      </c>
      <c r="E110" s="332">
        <v>495103.75</v>
      </c>
      <c r="F110" s="279">
        <v>577880.81</v>
      </c>
      <c r="G110" s="279">
        <v>536493.78</v>
      </c>
      <c r="H110" s="279">
        <v>536493.78</v>
      </c>
      <c r="I110" s="279">
        <v>536493.78</v>
      </c>
      <c r="J110" s="279">
        <v>536493.78</v>
      </c>
      <c r="K110" s="279">
        <v>536493.78</v>
      </c>
      <c r="L110" s="279">
        <v>536493.78</v>
      </c>
      <c r="M110" s="279"/>
      <c r="N110" s="279"/>
      <c r="O110" s="279"/>
      <c r="P110" s="279"/>
      <c r="Q110" s="278">
        <v>4291947.240000001</v>
      </c>
      <c r="R110" s="279">
        <v>4291951</v>
      </c>
      <c r="S110" s="279">
        <v>3.75999999884516</v>
      </c>
      <c r="T110" s="280">
        <v>8.760584635857119E-07</v>
      </c>
      <c r="U110" s="26"/>
      <c r="V110" s="27" t="s">
        <v>104</v>
      </c>
      <c r="W110" s="26" t="s">
        <v>104</v>
      </c>
      <c r="X110" s="277" t="s">
        <v>48</v>
      </c>
      <c r="Y110" s="278">
        <v>536493.78</v>
      </c>
      <c r="Z110" s="345">
        <v>0.018805147378118343</v>
      </c>
      <c r="AA110" s="279">
        <v>536493</v>
      </c>
      <c r="AB110" s="278">
        <v>-0.7800000000279397</v>
      </c>
      <c r="AC110" s="280">
        <v>-1.4538866304461375E-06</v>
      </c>
      <c r="AE110" s="27" t="s">
        <v>104</v>
      </c>
      <c r="AF110" s="26" t="s">
        <v>104</v>
      </c>
      <c r="AG110" s="277" t="s">
        <v>48</v>
      </c>
      <c r="AH110" s="282">
        <v>4291947.240000001</v>
      </c>
      <c r="AI110" s="326">
        <v>6437925</v>
      </c>
      <c r="AJ110" s="328"/>
      <c r="AK110" s="326"/>
      <c r="AL110" s="284">
        <v>2145977.759999999</v>
      </c>
      <c r="AM110" s="285">
        <v>0.027530415330510413</v>
      </c>
      <c r="AN110" s="333"/>
    </row>
    <row r="111" spans="1:39" s="272" customFormat="1" ht="24" customHeight="1" hidden="1">
      <c r="A111" s="14"/>
      <c r="B111" s="157" t="s">
        <v>170</v>
      </c>
      <c r="C111" s="178"/>
      <c r="D111" s="323" t="s">
        <v>49</v>
      </c>
      <c r="E111" s="268"/>
      <c r="F111" s="268"/>
      <c r="G111" s="268"/>
      <c r="H111" s="268"/>
      <c r="I111" s="268"/>
      <c r="J111" s="268"/>
      <c r="K111" s="268"/>
      <c r="L111" s="268"/>
      <c r="M111" s="268"/>
      <c r="N111" s="268"/>
      <c r="O111" s="268"/>
      <c r="P111" s="268"/>
      <c r="Q111" s="268">
        <v>0</v>
      </c>
      <c r="R111" s="269">
        <v>0</v>
      </c>
      <c r="S111" s="269">
        <v>0</v>
      </c>
      <c r="T111" s="270"/>
      <c r="U111" s="26"/>
      <c r="V111" s="157" t="s">
        <v>170</v>
      </c>
      <c r="W111" s="178"/>
      <c r="X111" s="323" t="s">
        <v>49</v>
      </c>
      <c r="Y111" s="268"/>
      <c r="Z111" s="170"/>
      <c r="AA111" s="269">
        <v>0</v>
      </c>
      <c r="AB111" s="269"/>
      <c r="AC111" s="270"/>
      <c r="AE111" s="157" t="s">
        <v>170</v>
      </c>
      <c r="AF111" s="178"/>
      <c r="AG111" s="323" t="s">
        <v>49</v>
      </c>
      <c r="AH111" s="273"/>
      <c r="AI111" s="273"/>
      <c r="AJ111" s="274"/>
      <c r="AK111" s="275"/>
      <c r="AL111" s="273"/>
      <c r="AM111" s="276"/>
    </row>
    <row r="112" spans="1:39" s="272" customFormat="1" ht="18" thickBot="1">
      <c r="A112" s="14"/>
      <c r="B112" s="172"/>
      <c r="C112" s="181"/>
      <c r="D112" s="286" t="s">
        <v>88</v>
      </c>
      <c r="E112" s="287">
        <v>17983904.55</v>
      </c>
      <c r="F112" s="287">
        <v>20990761.75</v>
      </c>
      <c r="G112" s="287">
        <v>19487334.25</v>
      </c>
      <c r="H112" s="287">
        <v>19487334.25</v>
      </c>
      <c r="I112" s="287">
        <v>19487334.25</v>
      </c>
      <c r="J112" s="287">
        <v>19487334.650000002</v>
      </c>
      <c r="K112" s="287">
        <v>19487334.650000002</v>
      </c>
      <c r="L112" s="287">
        <v>19487334.650000002</v>
      </c>
      <c r="M112" s="287">
        <v>0</v>
      </c>
      <c r="N112" s="287">
        <v>0</v>
      </c>
      <c r="O112" s="287">
        <v>0</v>
      </c>
      <c r="P112" s="287">
        <v>0</v>
      </c>
      <c r="Q112" s="287">
        <v>155898674.00000003</v>
      </c>
      <c r="R112" s="287">
        <v>155898679</v>
      </c>
      <c r="S112" s="287">
        <v>3.399999978579581</v>
      </c>
      <c r="T112" s="288">
        <v>2.180903648695818E-08</v>
      </c>
      <c r="U112" s="28"/>
      <c r="V112" s="172"/>
      <c r="W112" s="181"/>
      <c r="X112" s="286" t="s">
        <v>88</v>
      </c>
      <c r="Y112" s="287">
        <v>19487334.650000002</v>
      </c>
      <c r="Z112" s="351">
        <v>0.6830688700621325</v>
      </c>
      <c r="AA112" s="287">
        <v>19487334</v>
      </c>
      <c r="AB112" s="331">
        <v>-0.650000001071021</v>
      </c>
      <c r="AC112" s="288">
        <v>-3.335499874282552E-08</v>
      </c>
      <c r="AE112" s="172"/>
      <c r="AF112" s="181"/>
      <c r="AG112" s="286" t="s">
        <v>88</v>
      </c>
      <c r="AH112" s="291">
        <v>155898674.00000003</v>
      </c>
      <c r="AI112" s="291">
        <v>233848016</v>
      </c>
      <c r="AJ112" s="291">
        <v>0</v>
      </c>
      <c r="AK112" s="291">
        <v>0</v>
      </c>
      <c r="AL112" s="291">
        <v>77949341.99999999</v>
      </c>
      <c r="AM112" s="292">
        <v>0.9999999999999999</v>
      </c>
    </row>
    <row r="113" spans="1:39" s="272" customFormat="1" ht="18.75" thickBot="1" thickTop="1">
      <c r="A113" s="14"/>
      <c r="B113" s="398" t="s">
        <v>144</v>
      </c>
      <c r="C113" s="399"/>
      <c r="D113" s="399"/>
      <c r="E113" s="329">
        <v>25584967.53</v>
      </c>
      <c r="F113" s="329">
        <v>29163826.57</v>
      </c>
      <c r="G113" s="329">
        <v>29640720.72</v>
      </c>
      <c r="H113" s="329">
        <v>28253112.09</v>
      </c>
      <c r="I113" s="329">
        <v>27324310.11</v>
      </c>
      <c r="J113" s="329">
        <v>27529868.740000002</v>
      </c>
      <c r="K113" s="329">
        <v>27449180.720000003</v>
      </c>
      <c r="L113" s="329">
        <v>28529092.020000003</v>
      </c>
      <c r="M113" s="329">
        <v>0</v>
      </c>
      <c r="N113" s="329">
        <v>0</v>
      </c>
      <c r="O113" s="329">
        <v>0</v>
      </c>
      <c r="P113" s="329">
        <v>0</v>
      </c>
      <c r="Q113" s="329">
        <v>223475077.50000003</v>
      </c>
      <c r="R113" s="329">
        <v>615801837</v>
      </c>
      <c r="S113" s="329">
        <v>392326770.9</v>
      </c>
      <c r="T113" s="330">
        <v>0.6370990590273279</v>
      </c>
      <c r="U113" s="28"/>
      <c r="V113" s="398" t="s">
        <v>144</v>
      </c>
      <c r="W113" s="399"/>
      <c r="X113" s="399"/>
      <c r="Y113" s="329">
        <v>28529092.020000003</v>
      </c>
      <c r="Z113" s="352">
        <v>1</v>
      </c>
      <c r="AA113" s="329">
        <v>32877011</v>
      </c>
      <c r="AB113" s="289">
        <v>4347918.9799999995</v>
      </c>
      <c r="AC113" s="330">
        <v>0.13224800089034858</v>
      </c>
      <c r="AE113" s="398" t="s">
        <v>144</v>
      </c>
      <c r="AF113" s="399"/>
      <c r="AG113" s="399"/>
      <c r="AH113" s="334">
        <v>223475077.50000003</v>
      </c>
      <c r="AI113" s="329">
        <v>799166595.4237463</v>
      </c>
      <c r="AJ113" s="331">
        <v>0</v>
      </c>
      <c r="AK113" s="329">
        <v>-1</v>
      </c>
      <c r="AL113" s="329">
        <v>575691517.9237463</v>
      </c>
      <c r="AM113" s="292"/>
    </row>
    <row r="114" spans="1:39" s="272" customFormat="1" ht="18" thickTop="1">
      <c r="A114" s="14"/>
      <c r="B114" s="335"/>
      <c r="C114" s="335"/>
      <c r="E114" s="336"/>
      <c r="F114" s="336"/>
      <c r="G114" s="336"/>
      <c r="H114" s="336"/>
      <c r="I114" s="336"/>
      <c r="J114" s="336"/>
      <c r="K114" s="336"/>
      <c r="L114" s="336"/>
      <c r="M114" s="336"/>
      <c r="N114" s="336"/>
      <c r="O114" s="336"/>
      <c r="P114" s="336"/>
      <c r="T114" s="255"/>
      <c r="U114" s="337"/>
      <c r="V114" s="335"/>
      <c r="W114" s="335"/>
      <c r="Y114" s="338"/>
      <c r="AB114" s="339"/>
      <c r="AC114" s="340"/>
      <c r="AE114" s="343"/>
      <c r="AF114" s="178"/>
      <c r="AG114" s="267"/>
      <c r="AL114" s="333"/>
      <c r="AM114" s="341"/>
    </row>
  </sheetData>
  <sheetProtection/>
  <mergeCells count="12">
    <mergeCell ref="B4:S4"/>
    <mergeCell ref="V4:AC4"/>
    <mergeCell ref="AE4:AK4"/>
    <mergeCell ref="B113:D113"/>
    <mergeCell ref="V113:X113"/>
    <mergeCell ref="AE113:AG113"/>
    <mergeCell ref="B2:S2"/>
    <mergeCell ref="V2:AC2"/>
    <mergeCell ref="AE2:AK2"/>
    <mergeCell ref="B3:S3"/>
    <mergeCell ref="V3:AC3"/>
    <mergeCell ref="AE3:AK3"/>
  </mergeCells>
  <printOptions/>
  <pageMargins left="0.37" right="0.15748031496062992" top="0.15748031496062992" bottom="0.43" header="0.15748031496062992" footer="0.1968503937007874"/>
  <pageSetup horizontalDpi="600" verticalDpi="600" orientation="portrait" scale="62" r:id="rId1"/>
  <headerFoot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F62"/>
  <sheetViews>
    <sheetView zoomScalePageLayoutView="0" workbookViewId="0" topLeftCell="A1">
      <selection activeCell="D48" sqref="D48"/>
    </sheetView>
  </sheetViews>
  <sheetFormatPr defaultColWidth="11.00390625" defaultRowHeight="15.75"/>
  <cols>
    <col min="1" max="1" width="13.375" style="2" customWidth="1"/>
    <col min="2" max="2" width="46.25390625" style="2" customWidth="1"/>
    <col min="3" max="3" width="16.125" style="2" customWidth="1"/>
    <col min="4" max="4" width="15.625" style="2" customWidth="1"/>
    <col min="5" max="5" width="16.50390625" style="2" customWidth="1"/>
    <col min="6" max="6" width="18.25390625" style="2" customWidth="1"/>
    <col min="7" max="16384" width="11.00390625" style="2" customWidth="1"/>
  </cols>
  <sheetData>
    <row r="1" spans="2:6" ht="18">
      <c r="B1" s="400" t="s">
        <v>146</v>
      </c>
      <c r="C1" s="401"/>
      <c r="D1" s="401"/>
      <c r="E1" s="401"/>
      <c r="F1" s="402"/>
    </row>
    <row r="2" spans="2:6" ht="15.75">
      <c r="B2" s="403" t="s">
        <v>5</v>
      </c>
      <c r="C2" s="404"/>
      <c r="D2" s="404"/>
      <c r="E2" s="404"/>
      <c r="F2" s="405"/>
    </row>
    <row r="3" spans="2:6" ht="15.75">
      <c r="B3" s="406" t="s">
        <v>383</v>
      </c>
      <c r="C3" s="407"/>
      <c r="D3" s="407"/>
      <c r="E3" s="407"/>
      <c r="F3" s="408"/>
    </row>
    <row r="4" ht="16.5" customHeight="1"/>
    <row r="5" spans="2:6" ht="16.5" thickBot="1">
      <c r="B5" s="3"/>
      <c r="C5" s="3"/>
      <c r="D5" s="3"/>
      <c r="E5" s="3"/>
      <c r="F5" s="3"/>
    </row>
    <row r="6" spans="1:6" ht="9" customHeight="1" thickTop="1">
      <c r="A6" s="1"/>
      <c r="B6" s="200"/>
      <c r="C6" s="201"/>
      <c r="D6" s="201"/>
      <c r="E6" s="201"/>
      <c r="F6" s="202"/>
    </row>
    <row r="7" spans="1:6" s="358" customFormat="1" ht="25.5" customHeight="1" thickBot="1">
      <c r="A7" s="354"/>
      <c r="B7" s="355" t="s">
        <v>86</v>
      </c>
      <c r="C7" s="409" t="s">
        <v>46</v>
      </c>
      <c r="D7" s="409"/>
      <c r="E7" s="356" t="s">
        <v>323</v>
      </c>
      <c r="F7" s="357"/>
    </row>
    <row r="8" spans="1:6" ht="17.25" thickBot="1" thickTop="1">
      <c r="A8" s="1"/>
      <c r="B8" s="203"/>
      <c r="C8" s="204" t="s">
        <v>33</v>
      </c>
      <c r="D8" s="205" t="s">
        <v>8</v>
      </c>
      <c r="E8" s="205" t="s">
        <v>8</v>
      </c>
      <c r="F8" s="206" t="s">
        <v>0</v>
      </c>
    </row>
    <row r="9" spans="1:6" ht="16.5" thickTop="1">
      <c r="A9" s="1"/>
      <c r="B9" s="4"/>
      <c r="C9" s="3"/>
      <c r="D9" s="5"/>
      <c r="E9" s="3"/>
      <c r="F9" s="6"/>
    </row>
    <row r="10" spans="1:6" ht="15.75">
      <c r="A10" s="1" t="s">
        <v>154</v>
      </c>
      <c r="B10" s="4" t="s">
        <v>151</v>
      </c>
      <c r="C10" s="5">
        <v>10062357</v>
      </c>
      <c r="D10" s="5">
        <v>80498856</v>
      </c>
      <c r="E10" s="5">
        <v>113873104</v>
      </c>
      <c r="F10" s="7">
        <v>-33374248</v>
      </c>
    </row>
    <row r="11" spans="1:6" ht="15.75">
      <c r="A11" s="1" t="s">
        <v>155</v>
      </c>
      <c r="B11" s="4" t="s">
        <v>153</v>
      </c>
      <c r="C11" s="5"/>
      <c r="D11" s="196">
        <v>0</v>
      </c>
      <c r="E11" s="5">
        <v>346030052</v>
      </c>
      <c r="F11" s="7">
        <v>-346030052</v>
      </c>
    </row>
    <row r="12" spans="1:6" ht="15.75">
      <c r="A12" s="1" t="s">
        <v>156</v>
      </c>
      <c r="B12" s="4" t="s">
        <v>149</v>
      </c>
      <c r="C12" s="5">
        <v>19487335</v>
      </c>
      <c r="D12" s="5">
        <v>155898680</v>
      </c>
      <c r="E12" s="5">
        <v>155898679</v>
      </c>
      <c r="F12" s="97">
        <v>1</v>
      </c>
    </row>
    <row r="13" spans="1:6" ht="15.75" hidden="1">
      <c r="A13" s="1" t="s">
        <v>157</v>
      </c>
      <c r="B13" s="4" t="s">
        <v>152</v>
      </c>
      <c r="C13" s="5"/>
      <c r="D13" s="5">
        <v>0</v>
      </c>
      <c r="E13" s="5">
        <v>0</v>
      </c>
      <c r="F13" s="7">
        <v>0</v>
      </c>
    </row>
    <row r="14" spans="1:6" ht="15.75" hidden="1">
      <c r="A14" s="1"/>
      <c r="B14" s="4" t="s">
        <v>158</v>
      </c>
      <c r="C14" s="5" t="s">
        <v>97</v>
      </c>
      <c r="D14" s="5" t="s">
        <v>97</v>
      </c>
      <c r="E14" s="5">
        <v>0</v>
      </c>
      <c r="F14" s="7"/>
    </row>
    <row r="15" spans="1:6" ht="15.75">
      <c r="A15" s="1"/>
      <c r="B15" s="4"/>
      <c r="C15" s="5"/>
      <c r="D15" s="5"/>
      <c r="E15" s="5"/>
      <c r="F15" s="7"/>
    </row>
    <row r="16" spans="1:6" ht="16.5" thickBot="1">
      <c r="A16" s="207">
        <v>401402403</v>
      </c>
      <c r="B16" s="208" t="s">
        <v>80</v>
      </c>
      <c r="C16" s="209">
        <v>29549692</v>
      </c>
      <c r="D16" s="209">
        <v>236397536</v>
      </c>
      <c r="E16" s="209">
        <v>615801835</v>
      </c>
      <c r="F16" s="210">
        <v>-379404299</v>
      </c>
    </row>
    <row r="17" spans="1:6" ht="16.5" thickTop="1">
      <c r="A17" s="1"/>
      <c r="B17" s="9"/>
      <c r="C17" s="10"/>
      <c r="D17" s="10"/>
      <c r="E17" s="10"/>
      <c r="F17" s="11"/>
    </row>
    <row r="18" spans="1:6" ht="15.75" hidden="1">
      <c r="A18" s="1"/>
      <c r="B18" s="9"/>
      <c r="C18" s="10"/>
      <c r="D18" s="10"/>
      <c r="E18" s="10"/>
      <c r="F18" s="11"/>
    </row>
    <row r="19" spans="1:6" ht="15.75">
      <c r="A19" s="1" t="s">
        <v>81</v>
      </c>
      <c r="B19" s="4" t="s">
        <v>73</v>
      </c>
      <c r="C19" s="5">
        <v>7272252</v>
      </c>
      <c r="D19" s="5">
        <v>59931691</v>
      </c>
      <c r="E19" s="5">
        <v>71906081</v>
      </c>
      <c r="F19" s="7">
        <v>11974390</v>
      </c>
    </row>
    <row r="20" spans="1:6" ht="15.75">
      <c r="A20" s="1" t="s">
        <v>82</v>
      </c>
      <c r="B20" s="4" t="s">
        <v>74</v>
      </c>
      <c r="C20" s="5">
        <v>90795</v>
      </c>
      <c r="D20" s="5">
        <v>952779</v>
      </c>
      <c r="E20" s="5">
        <v>2658500</v>
      </c>
      <c r="F20" s="7">
        <v>1705721</v>
      </c>
    </row>
    <row r="21" spans="1:6" ht="15.75">
      <c r="A21" s="1" t="s">
        <v>83</v>
      </c>
      <c r="B21" s="4" t="s">
        <v>75</v>
      </c>
      <c r="C21" s="5">
        <v>1678711</v>
      </c>
      <c r="D21" s="5">
        <v>6691934</v>
      </c>
      <c r="E21" s="5">
        <v>39308527</v>
      </c>
      <c r="F21" s="7">
        <v>32616593</v>
      </c>
    </row>
    <row r="22" spans="1:6" ht="15.75" hidden="1">
      <c r="A22" s="1"/>
      <c r="B22" s="4" t="s">
        <v>93</v>
      </c>
      <c r="C22" s="5"/>
      <c r="D22" s="5">
        <v>0</v>
      </c>
      <c r="E22" s="5">
        <v>0</v>
      </c>
      <c r="F22" s="7">
        <v>0</v>
      </c>
    </row>
    <row r="23" spans="1:6" ht="17.25" customHeight="1">
      <c r="A23" s="1">
        <v>508</v>
      </c>
      <c r="B23" s="12" t="s">
        <v>76</v>
      </c>
      <c r="C23" s="197">
        <v>0</v>
      </c>
      <c r="D23" s="198">
        <v>-5414</v>
      </c>
      <c r="E23" s="198">
        <v>0</v>
      </c>
      <c r="F23" s="199">
        <v>5414</v>
      </c>
    </row>
    <row r="24" spans="1:6" ht="15.75">
      <c r="A24" s="1">
        <v>510</v>
      </c>
      <c r="B24" s="12" t="s">
        <v>106</v>
      </c>
      <c r="C24" s="197">
        <v>0</v>
      </c>
      <c r="D24" s="198">
        <v>0</v>
      </c>
      <c r="E24" s="198">
        <v>0</v>
      </c>
      <c r="F24" s="199">
        <v>0</v>
      </c>
    </row>
    <row r="25" spans="1:6" ht="15.75">
      <c r="A25" s="1"/>
      <c r="B25" s="211" t="s">
        <v>72</v>
      </c>
      <c r="C25" s="212">
        <v>9041758</v>
      </c>
      <c r="D25" s="212">
        <v>67570990</v>
      </c>
      <c r="E25" s="212">
        <v>113873108</v>
      </c>
      <c r="F25" s="213">
        <v>46302118</v>
      </c>
    </row>
    <row r="26" spans="1:6" ht="15.75">
      <c r="A26" s="1"/>
      <c r="B26" s="9"/>
      <c r="C26" s="10"/>
      <c r="D26" s="10"/>
      <c r="E26" s="10"/>
      <c r="F26" s="11"/>
    </row>
    <row r="27" spans="1:6" ht="15.75">
      <c r="A27" s="1"/>
      <c r="B27" s="4"/>
      <c r="C27" s="10"/>
      <c r="D27" s="10"/>
      <c r="E27" s="10"/>
      <c r="F27" s="11"/>
    </row>
    <row r="28" spans="1:6" ht="15.75">
      <c r="A28" s="1">
        <v>502</v>
      </c>
      <c r="B28" s="4" t="s">
        <v>7</v>
      </c>
      <c r="C28" s="5">
        <v>18950841</v>
      </c>
      <c r="D28" s="5">
        <v>151606728</v>
      </c>
      <c r="E28" s="5">
        <v>151606728</v>
      </c>
      <c r="F28" s="199">
        <v>0</v>
      </c>
    </row>
    <row r="29" spans="1:6" ht="15.75">
      <c r="A29" s="1">
        <v>507</v>
      </c>
      <c r="B29" s="4" t="s">
        <v>48</v>
      </c>
      <c r="C29" s="13">
        <v>536494</v>
      </c>
      <c r="D29" s="5">
        <v>4291947</v>
      </c>
      <c r="E29" s="5">
        <v>4291951</v>
      </c>
      <c r="F29" s="353">
        <v>4</v>
      </c>
    </row>
    <row r="30" spans="1:6" ht="15.75">
      <c r="A30" s="1"/>
      <c r="B30" s="4" t="s">
        <v>49</v>
      </c>
      <c r="C30" s="198">
        <v>0</v>
      </c>
      <c r="D30" s="198">
        <v>0</v>
      </c>
      <c r="E30" s="198">
        <v>0</v>
      </c>
      <c r="F30" s="199">
        <v>0</v>
      </c>
    </row>
    <row r="31" spans="1:6" ht="15.75">
      <c r="A31" s="1"/>
      <c r="B31" s="214" t="s">
        <v>77</v>
      </c>
      <c r="C31" s="212">
        <v>19487335</v>
      </c>
      <c r="D31" s="212">
        <v>155898675</v>
      </c>
      <c r="E31" s="212">
        <v>155898679</v>
      </c>
      <c r="F31" s="213">
        <v>4</v>
      </c>
    </row>
    <row r="32" spans="1:6" ht="15.75">
      <c r="A32" s="1"/>
      <c r="B32" s="9"/>
      <c r="C32" s="10"/>
      <c r="D32" s="10"/>
      <c r="E32" s="10"/>
      <c r="F32" s="11"/>
    </row>
    <row r="33" spans="1:6" ht="15.75">
      <c r="A33" s="1"/>
      <c r="B33" s="4"/>
      <c r="C33" s="5"/>
      <c r="D33" s="5"/>
      <c r="E33" s="5"/>
      <c r="F33" s="8"/>
    </row>
    <row r="34" spans="1:6" ht="16.5" thickBot="1">
      <c r="A34" s="1"/>
      <c r="B34" s="208" t="s">
        <v>78</v>
      </c>
      <c r="C34" s="209">
        <v>28529093</v>
      </c>
      <c r="D34" s="209">
        <v>223469665</v>
      </c>
      <c r="E34" s="209">
        <v>269771787</v>
      </c>
      <c r="F34" s="215">
        <v>46302122</v>
      </c>
    </row>
    <row r="35" spans="1:6" ht="16.5" thickTop="1">
      <c r="A35" s="1"/>
      <c r="B35" s="9"/>
      <c r="C35" s="10"/>
      <c r="D35" s="10"/>
      <c r="E35" s="10"/>
      <c r="F35" s="11"/>
    </row>
    <row r="36" spans="1:6" ht="15.75">
      <c r="A36" s="1"/>
      <c r="B36" s="4"/>
      <c r="C36" s="5"/>
      <c r="D36" s="5"/>
      <c r="E36" s="5"/>
      <c r="F36" s="8"/>
    </row>
    <row r="37" spans="1:6" ht="16.5" thickBot="1">
      <c r="A37" s="1"/>
      <c r="B37" s="208" t="s">
        <v>79</v>
      </c>
      <c r="C37" s="209">
        <v>1020599</v>
      </c>
      <c r="D37" s="209">
        <v>12927871</v>
      </c>
      <c r="E37" s="209">
        <v>346030048</v>
      </c>
      <c r="F37" s="215">
        <v>-333102177</v>
      </c>
    </row>
    <row r="38" spans="1:6" ht="16.5" thickTop="1">
      <c r="A38" s="1"/>
      <c r="B38" s="9"/>
      <c r="C38" s="10"/>
      <c r="D38" s="10"/>
      <c r="E38" s="10"/>
      <c r="F38" s="11"/>
    </row>
    <row r="39" spans="1:6" ht="15.75">
      <c r="A39" s="1">
        <v>405</v>
      </c>
      <c r="B39" s="4" t="s">
        <v>30</v>
      </c>
      <c r="C39" s="85">
        <v>46319.09</v>
      </c>
      <c r="D39" s="5">
        <v>310808.72</v>
      </c>
      <c r="E39" s="198">
        <v>0</v>
      </c>
      <c r="F39" s="7">
        <v>-310808.72</v>
      </c>
    </row>
    <row r="40" spans="1:6" ht="15.75">
      <c r="A40" s="1"/>
      <c r="B40" s="4" t="s">
        <v>89</v>
      </c>
      <c r="C40" s="198">
        <v>0</v>
      </c>
      <c r="D40" s="198">
        <v>295834.93000000005</v>
      </c>
      <c r="E40" s="198">
        <v>0</v>
      </c>
      <c r="F40" s="199">
        <v>-295834.93000000005</v>
      </c>
    </row>
    <row r="41" spans="1:6" ht="15.75">
      <c r="A41" s="1">
        <v>408</v>
      </c>
      <c r="B41" s="4" t="s">
        <v>47</v>
      </c>
      <c r="C41" s="198">
        <v>0</v>
      </c>
      <c r="D41" s="198">
        <v>0</v>
      </c>
      <c r="E41" s="198">
        <v>0</v>
      </c>
      <c r="F41" s="199">
        <v>0</v>
      </c>
    </row>
    <row r="42" spans="1:6" ht="15.75">
      <c r="A42" s="1"/>
      <c r="B42" s="4"/>
      <c r="C42" s="5"/>
      <c r="D42" s="5"/>
      <c r="E42" s="198"/>
      <c r="F42" s="8"/>
    </row>
    <row r="43" spans="1:6" ht="16.5" thickBot="1">
      <c r="A43" s="1"/>
      <c r="B43" s="208" t="s">
        <v>166</v>
      </c>
      <c r="C43" s="209">
        <v>46319.09</v>
      </c>
      <c r="D43" s="209">
        <v>606643.65</v>
      </c>
      <c r="E43" s="209">
        <v>0</v>
      </c>
      <c r="F43" s="215">
        <v>-606643.65</v>
      </c>
    </row>
    <row r="44" spans="1:6" ht="16.5" thickTop="1">
      <c r="A44" s="1"/>
      <c r="B44" s="4"/>
      <c r="C44" s="5"/>
      <c r="D44" s="5"/>
      <c r="E44" s="5"/>
      <c r="F44" s="8"/>
    </row>
    <row r="45" spans="1:6" ht="16.5" thickBot="1">
      <c r="A45" s="1"/>
      <c r="B45" s="216" t="s">
        <v>57</v>
      </c>
      <c r="C45" s="217">
        <v>1066918.09</v>
      </c>
      <c r="D45" s="217">
        <v>13534514.65</v>
      </c>
      <c r="E45" s="217">
        <v>346030048</v>
      </c>
      <c r="F45" s="218">
        <v>-332495533.34999996</v>
      </c>
    </row>
    <row r="46" spans="1:6" s="18" customFormat="1" ht="16.5" thickTop="1">
      <c r="A46" s="14"/>
      <c r="B46" s="15"/>
      <c r="C46" s="16"/>
      <c r="D46" s="16"/>
      <c r="E46" s="16"/>
      <c r="F46" s="17"/>
    </row>
    <row r="47" spans="1:6" s="18" customFormat="1" ht="15.75">
      <c r="A47" s="14"/>
      <c r="B47" s="15"/>
      <c r="C47" s="16"/>
      <c r="D47" s="16"/>
      <c r="E47" s="16"/>
      <c r="F47" s="17"/>
    </row>
    <row r="48" spans="1:6" s="18" customFormat="1" ht="15.75">
      <c r="A48" s="14"/>
      <c r="B48" s="15"/>
      <c r="C48" s="16"/>
      <c r="D48" s="16"/>
      <c r="E48" s="16"/>
      <c r="F48" s="17"/>
    </row>
    <row r="49" spans="1:6" s="18" customFormat="1" ht="15.75">
      <c r="A49" s="14"/>
      <c r="B49" s="19"/>
      <c r="C49" s="16"/>
      <c r="D49" s="16"/>
      <c r="E49" s="16"/>
      <c r="F49" s="17"/>
    </row>
    <row r="50" spans="1:6" ht="15.75">
      <c r="A50" s="1"/>
      <c r="B50" s="20"/>
      <c r="C50" s="10"/>
      <c r="D50" s="10"/>
      <c r="E50" s="10"/>
      <c r="F50" s="5"/>
    </row>
    <row r="51" spans="1:6" ht="15.75">
      <c r="A51" s="1"/>
      <c r="B51" s="3"/>
      <c r="C51" s="21"/>
      <c r="D51" s="21"/>
      <c r="F51" s="3"/>
    </row>
    <row r="52" spans="1:6" ht="15.75">
      <c r="A52" s="1"/>
      <c r="F52" s="3"/>
    </row>
    <row r="53" spans="1:6" ht="15.75">
      <c r="A53" s="1"/>
      <c r="F53" s="3"/>
    </row>
    <row r="54" spans="1:6" ht="15.75">
      <c r="A54" s="1"/>
      <c r="C54" s="21"/>
      <c r="D54" s="21"/>
      <c r="F54" s="3"/>
    </row>
    <row r="55" spans="1:6" ht="15.75">
      <c r="A55" s="1"/>
      <c r="F55" s="3"/>
    </row>
    <row r="56" spans="1:6" ht="15.75">
      <c r="A56" s="1"/>
      <c r="F56" s="3"/>
    </row>
    <row r="57" spans="1:6" ht="15.75">
      <c r="A57" s="1"/>
      <c r="F57" s="3"/>
    </row>
    <row r="58" spans="1:6" ht="15.75">
      <c r="A58" s="1"/>
      <c r="F58" s="3"/>
    </row>
    <row r="59" ht="15.75">
      <c r="A59" s="1"/>
    </row>
    <row r="60" ht="15.75">
      <c r="A60" s="1"/>
    </row>
    <row r="61" ht="15.75">
      <c r="A61" s="1"/>
    </row>
    <row r="62" ht="15.75">
      <c r="A62" s="1"/>
    </row>
  </sheetData>
  <sheetProtection/>
  <mergeCells count="4">
    <mergeCell ref="B1:F1"/>
    <mergeCell ref="B2:F2"/>
    <mergeCell ref="B3:F3"/>
    <mergeCell ref="C7:D7"/>
  </mergeCells>
  <printOptions horizontalCentered="1"/>
  <pageMargins left="0.17" right="0.17" top="0.43" bottom="1" header="0.83" footer="0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B1:K56"/>
  <sheetViews>
    <sheetView zoomScalePageLayoutView="0" workbookViewId="0" topLeftCell="A1">
      <selection activeCell="D60" sqref="D60"/>
    </sheetView>
  </sheetViews>
  <sheetFormatPr defaultColWidth="11.00390625" defaultRowHeight="15.75"/>
  <cols>
    <col min="1" max="1" width="4.50390625" style="2" customWidth="1"/>
    <col min="2" max="2" width="43.50390625" style="2" customWidth="1"/>
    <col min="3" max="3" width="15.25390625" style="2" customWidth="1"/>
    <col min="4" max="4" width="14.625" style="2" customWidth="1"/>
    <col min="5" max="5" width="16.50390625" style="2" customWidth="1"/>
    <col min="6" max="6" width="15.25390625" style="2" customWidth="1"/>
    <col min="7" max="7" width="16.50390625" style="2" customWidth="1"/>
    <col min="8" max="11" width="11.00390625" style="22" customWidth="1"/>
    <col min="12" max="16384" width="11.00390625" style="2" customWidth="1"/>
  </cols>
  <sheetData>
    <row r="1" spans="2:11" s="30" customFormat="1" ht="15.75">
      <c r="B1" s="410" t="s">
        <v>146</v>
      </c>
      <c r="C1" s="411"/>
      <c r="D1" s="411"/>
      <c r="E1" s="411"/>
      <c r="F1" s="411"/>
      <c r="G1" s="412"/>
      <c r="H1" s="44"/>
      <c r="I1" s="44"/>
      <c r="J1" s="44"/>
      <c r="K1" s="44"/>
    </row>
    <row r="2" spans="2:7" ht="15.75">
      <c r="B2" s="413" t="s">
        <v>9</v>
      </c>
      <c r="C2" s="414"/>
      <c r="D2" s="414"/>
      <c r="E2" s="414"/>
      <c r="F2" s="414"/>
      <c r="G2" s="415"/>
    </row>
    <row r="3" spans="2:7" ht="16.5" thickBot="1">
      <c r="B3" s="416" t="s">
        <v>387</v>
      </c>
      <c r="C3" s="417"/>
      <c r="D3" s="417"/>
      <c r="E3" s="417"/>
      <c r="F3" s="417"/>
      <c r="G3" s="418"/>
    </row>
    <row r="4" spans="2:7" ht="15.75">
      <c r="B4" s="31"/>
      <c r="C4" s="31"/>
      <c r="D4" s="32"/>
      <c r="E4" s="32"/>
      <c r="F4" s="31"/>
      <c r="G4" s="31"/>
    </row>
    <row r="5" spans="2:7" ht="36" customHeight="1" thickBot="1">
      <c r="B5" s="219" t="s">
        <v>6</v>
      </c>
      <c r="C5" s="220" t="s">
        <v>45</v>
      </c>
      <c r="D5" s="220" t="s">
        <v>35</v>
      </c>
      <c r="E5" s="221" t="s">
        <v>141</v>
      </c>
      <c r="F5" s="220" t="s">
        <v>11</v>
      </c>
      <c r="G5" s="222" t="s">
        <v>142</v>
      </c>
    </row>
    <row r="6" spans="2:7" ht="16.5" thickTop="1">
      <c r="B6" s="33" t="s">
        <v>14</v>
      </c>
      <c r="C6" s="5">
        <v>45924.71</v>
      </c>
      <c r="D6" s="5">
        <v>45924.71</v>
      </c>
      <c r="E6" s="34">
        <v>0</v>
      </c>
      <c r="F6" s="5">
        <v>45924.71</v>
      </c>
      <c r="G6" s="97">
        <v>0</v>
      </c>
    </row>
    <row r="7" spans="2:7" ht="15.75">
      <c r="B7" s="33" t="s">
        <v>12</v>
      </c>
      <c r="C7" s="5">
        <v>14929547.14</v>
      </c>
      <c r="D7" s="5">
        <v>13783333.9</v>
      </c>
      <c r="E7" s="34">
        <v>-1146213.2400000002</v>
      </c>
      <c r="F7" s="5">
        <v>3890853.12</v>
      </c>
      <c r="G7" s="97">
        <v>-11038694.02</v>
      </c>
    </row>
    <row r="8" spans="2:7" ht="15.75" hidden="1">
      <c r="B8" s="33" t="s">
        <v>13</v>
      </c>
      <c r="C8" s="5">
        <v>0</v>
      </c>
      <c r="D8" s="5">
        <v>0</v>
      </c>
      <c r="E8" s="34">
        <v>0</v>
      </c>
      <c r="F8" s="5">
        <v>0</v>
      </c>
      <c r="G8" s="97">
        <v>0</v>
      </c>
    </row>
    <row r="9" spans="2:7" ht="15.75">
      <c r="B9" s="33" t="s">
        <v>15</v>
      </c>
      <c r="C9" s="5">
        <v>2122771.25</v>
      </c>
      <c r="D9" s="5">
        <v>2127672.45</v>
      </c>
      <c r="E9" s="34">
        <v>4901.200000000186</v>
      </c>
      <c r="F9" s="5">
        <v>2043055.75</v>
      </c>
      <c r="G9" s="97">
        <v>-79716.5</v>
      </c>
    </row>
    <row r="10" spans="2:7" ht="15.75" hidden="1">
      <c r="B10" s="33" t="s">
        <v>16</v>
      </c>
      <c r="C10" s="34">
        <v>0</v>
      </c>
      <c r="D10" s="34">
        <v>0</v>
      </c>
      <c r="E10" s="34">
        <v>0</v>
      </c>
      <c r="F10" s="34">
        <v>0</v>
      </c>
      <c r="G10" s="97">
        <v>0</v>
      </c>
    </row>
    <row r="11" spans="2:7" ht="15.75" hidden="1">
      <c r="B11" s="33" t="s">
        <v>43</v>
      </c>
      <c r="C11" s="34">
        <v>0</v>
      </c>
      <c r="D11" s="34">
        <v>0</v>
      </c>
      <c r="E11" s="34">
        <v>0</v>
      </c>
      <c r="F11" s="34">
        <v>0</v>
      </c>
      <c r="G11" s="97">
        <v>0</v>
      </c>
    </row>
    <row r="12" spans="2:7" ht="15.75">
      <c r="B12" s="33" t="s">
        <v>164</v>
      </c>
      <c r="C12" s="34">
        <v>0</v>
      </c>
      <c r="D12" s="34">
        <v>0</v>
      </c>
      <c r="E12" s="34">
        <v>0</v>
      </c>
      <c r="F12" s="34">
        <v>0</v>
      </c>
      <c r="G12" s="97">
        <v>0</v>
      </c>
    </row>
    <row r="13" spans="2:7" ht="16.5" thickBot="1">
      <c r="B13" s="223" t="s">
        <v>66</v>
      </c>
      <c r="C13" s="209">
        <v>17098243.1</v>
      </c>
      <c r="D13" s="209">
        <v>15956931.060000002</v>
      </c>
      <c r="E13" s="224">
        <v>-1141312.04</v>
      </c>
      <c r="F13" s="209">
        <v>5979833.58</v>
      </c>
      <c r="G13" s="210">
        <v>-11118409.52</v>
      </c>
    </row>
    <row r="14" spans="2:7" ht="16.5" thickTop="1">
      <c r="B14" s="35"/>
      <c r="C14" s="10"/>
      <c r="D14" s="10"/>
      <c r="E14" s="36"/>
      <c r="F14" s="10"/>
      <c r="G14" s="11"/>
    </row>
    <row r="15" spans="2:7" ht="15.75">
      <c r="B15" s="33"/>
      <c r="C15" s="5"/>
      <c r="D15" s="5"/>
      <c r="E15" s="24"/>
      <c r="F15" s="5"/>
      <c r="G15" s="8"/>
    </row>
    <row r="16" spans="2:7" ht="15.75">
      <c r="B16" s="33" t="s">
        <v>17</v>
      </c>
      <c r="C16" s="5">
        <v>5726392.4</v>
      </c>
      <c r="D16" s="5">
        <v>5726392.4</v>
      </c>
      <c r="E16" s="34">
        <v>0</v>
      </c>
      <c r="F16" s="5">
        <v>5726392.4</v>
      </c>
      <c r="G16" s="97">
        <v>0</v>
      </c>
    </row>
    <row r="17" spans="2:7" ht="15.75">
      <c r="B17" s="33" t="s">
        <v>18</v>
      </c>
      <c r="C17" s="5">
        <v>2077615.33</v>
      </c>
      <c r="D17" s="5">
        <v>2077615.33</v>
      </c>
      <c r="E17" s="34">
        <v>0</v>
      </c>
      <c r="F17" s="5">
        <v>2160327.33</v>
      </c>
      <c r="G17" s="97">
        <v>82712</v>
      </c>
    </row>
    <row r="18" spans="2:7" ht="15.75">
      <c r="B18" s="33" t="s">
        <v>37</v>
      </c>
      <c r="C18" s="5">
        <v>47700749.23</v>
      </c>
      <c r="D18" s="5">
        <v>47700749.23</v>
      </c>
      <c r="E18" s="34">
        <v>0</v>
      </c>
      <c r="F18" s="5">
        <v>47700749.23</v>
      </c>
      <c r="G18" s="97">
        <v>0</v>
      </c>
    </row>
    <row r="19" spans="2:7" ht="15.75">
      <c r="B19" s="33" t="s">
        <v>19</v>
      </c>
      <c r="C19" s="5">
        <v>355104.97</v>
      </c>
      <c r="D19" s="5">
        <v>355104.97</v>
      </c>
      <c r="E19" s="34">
        <v>0</v>
      </c>
      <c r="F19" s="5">
        <v>355104.97</v>
      </c>
      <c r="G19" s="97">
        <v>0</v>
      </c>
    </row>
    <row r="20" spans="2:7" ht="15.75">
      <c r="B20" s="33" t="s">
        <v>38</v>
      </c>
      <c r="C20" s="5">
        <v>5531707.4</v>
      </c>
      <c r="D20" s="5">
        <v>5531707.4</v>
      </c>
      <c r="E20" s="34">
        <v>0</v>
      </c>
      <c r="F20" s="5">
        <v>5531707.4</v>
      </c>
      <c r="G20" s="97">
        <v>0</v>
      </c>
    </row>
    <row r="21" spans="2:7" ht="15.75">
      <c r="B21" s="33" t="s">
        <v>20</v>
      </c>
      <c r="C21" s="5">
        <v>559930.77</v>
      </c>
      <c r="D21" s="5">
        <v>559930.77</v>
      </c>
      <c r="E21" s="34">
        <v>0</v>
      </c>
      <c r="F21" s="5">
        <v>559930.77</v>
      </c>
      <c r="G21" s="97">
        <v>0</v>
      </c>
    </row>
    <row r="22" spans="2:7" ht="15.75">
      <c r="B22" s="33" t="s">
        <v>39</v>
      </c>
      <c r="C22" s="34">
        <v>-42893652.99</v>
      </c>
      <c r="D22" s="34">
        <v>-42893652.99</v>
      </c>
      <c r="E22" s="34">
        <v>0</v>
      </c>
      <c r="F22" s="34">
        <v>-42981778.99</v>
      </c>
      <c r="G22" s="97">
        <v>-88126</v>
      </c>
    </row>
    <row r="23" spans="2:7" ht="16.5" thickBot="1">
      <c r="B23" s="223" t="s">
        <v>67</v>
      </c>
      <c r="C23" s="209">
        <v>19057847.109999992</v>
      </c>
      <c r="D23" s="209">
        <v>19057847.109999992</v>
      </c>
      <c r="E23" s="225">
        <v>0</v>
      </c>
      <c r="F23" s="209">
        <v>19052433.109999992</v>
      </c>
      <c r="G23" s="226">
        <v>-5414</v>
      </c>
    </row>
    <row r="24" spans="2:7" ht="16.5" thickTop="1">
      <c r="B24" s="35"/>
      <c r="C24" s="10"/>
      <c r="D24" s="10"/>
      <c r="E24" s="10"/>
      <c r="F24" s="10"/>
      <c r="G24" s="11"/>
    </row>
    <row r="25" spans="2:7" ht="15.75">
      <c r="B25" s="33"/>
      <c r="C25" s="5"/>
      <c r="D25" s="5"/>
      <c r="E25" s="5"/>
      <c r="F25" s="5"/>
      <c r="G25" s="8"/>
    </row>
    <row r="26" spans="2:7" ht="15.75">
      <c r="B26" s="33" t="s">
        <v>21</v>
      </c>
      <c r="C26" s="5">
        <v>743608.15</v>
      </c>
      <c r="D26" s="5">
        <v>743608.15</v>
      </c>
      <c r="E26" s="34">
        <v>0</v>
      </c>
      <c r="F26" s="5">
        <v>743608.15</v>
      </c>
      <c r="G26" s="97">
        <v>0</v>
      </c>
    </row>
    <row r="27" spans="2:7" ht="15.75">
      <c r="B27" s="33" t="s">
        <v>40</v>
      </c>
      <c r="C27" s="34">
        <v>-743608.15</v>
      </c>
      <c r="D27" s="34">
        <v>-743608.15</v>
      </c>
      <c r="E27" s="34">
        <v>0</v>
      </c>
      <c r="F27" s="34">
        <v>-743608.15</v>
      </c>
      <c r="G27" s="97">
        <v>0</v>
      </c>
    </row>
    <row r="28" spans="2:7" ht="15.75">
      <c r="B28" s="33" t="s">
        <v>41</v>
      </c>
      <c r="C28" s="5">
        <v>45533.24</v>
      </c>
      <c r="D28" s="5">
        <v>45533.24</v>
      </c>
      <c r="E28" s="34">
        <v>0</v>
      </c>
      <c r="F28" s="5">
        <v>45533.24</v>
      </c>
      <c r="G28" s="97">
        <v>0</v>
      </c>
    </row>
    <row r="29" spans="2:10" ht="15.75">
      <c r="B29" s="33" t="s">
        <v>42</v>
      </c>
      <c r="C29" s="34">
        <v>-33387</v>
      </c>
      <c r="D29" s="34">
        <v>-33387</v>
      </c>
      <c r="E29" s="34">
        <v>0</v>
      </c>
      <c r="F29" s="34">
        <v>-33387.21</v>
      </c>
      <c r="G29" s="97">
        <v>-0.20999999999912689</v>
      </c>
      <c r="J29" s="34"/>
    </row>
    <row r="30" spans="2:7" ht="15.75">
      <c r="B30" s="33" t="s">
        <v>107</v>
      </c>
      <c r="C30" s="5">
        <v>157364</v>
      </c>
      <c r="D30" s="5">
        <v>157364</v>
      </c>
      <c r="E30" s="34">
        <v>0</v>
      </c>
      <c r="F30" s="5">
        <v>157364.67</v>
      </c>
      <c r="G30" s="97">
        <v>-0.3299999999871943</v>
      </c>
    </row>
    <row r="31" spans="2:7" ht="18" customHeight="1" hidden="1">
      <c r="B31" s="33" t="s">
        <v>44</v>
      </c>
      <c r="C31" s="5">
        <v>0</v>
      </c>
      <c r="D31" s="5">
        <v>0</v>
      </c>
      <c r="E31" s="5">
        <v>0</v>
      </c>
      <c r="F31" s="5">
        <v>0</v>
      </c>
      <c r="G31" s="97">
        <v>0</v>
      </c>
    </row>
    <row r="32" spans="2:7" ht="16.5" thickBot="1">
      <c r="B32" s="223" t="s">
        <v>68</v>
      </c>
      <c r="C32" s="209">
        <v>169510.24</v>
      </c>
      <c r="D32" s="209">
        <v>169510.24</v>
      </c>
      <c r="E32" s="225">
        <v>0</v>
      </c>
      <c r="F32" s="209">
        <v>169510.7</v>
      </c>
      <c r="G32" s="210">
        <v>0.4600000000136788</v>
      </c>
    </row>
    <row r="33" spans="2:7" ht="16.5" hidden="1" thickTop="1">
      <c r="B33" s="35"/>
      <c r="C33" s="10"/>
      <c r="D33" s="10"/>
      <c r="E33" s="10"/>
      <c r="F33" s="10"/>
      <c r="G33" s="11"/>
    </row>
    <row r="34" spans="2:7" ht="16.5" thickTop="1">
      <c r="B34" s="37"/>
      <c r="C34" s="13"/>
      <c r="D34" s="13"/>
      <c r="E34" s="13"/>
      <c r="F34" s="13"/>
      <c r="G34" s="98"/>
    </row>
    <row r="35" spans="2:7" ht="16.5" thickBot="1">
      <c r="B35" s="227" t="s">
        <v>69</v>
      </c>
      <c r="C35" s="228">
        <v>36325599.44999999</v>
      </c>
      <c r="D35" s="228">
        <v>35184288.41</v>
      </c>
      <c r="E35" s="229">
        <v>-1141313.04</v>
      </c>
      <c r="F35" s="228">
        <v>25201777.389999993</v>
      </c>
      <c r="G35" s="230">
        <v>-11123821.059999999</v>
      </c>
    </row>
    <row r="36" spans="2:7" ht="16.5" thickTop="1">
      <c r="B36" s="38"/>
      <c r="C36" s="16"/>
      <c r="D36" s="16"/>
      <c r="E36" s="16"/>
      <c r="F36" s="16"/>
      <c r="G36" s="99"/>
    </row>
    <row r="37" spans="2:7" ht="15.75" hidden="1">
      <c r="B37" s="38"/>
      <c r="C37" s="16"/>
      <c r="D37" s="16"/>
      <c r="E37" s="16"/>
      <c r="F37" s="16"/>
      <c r="G37" s="99"/>
    </row>
    <row r="38" spans="2:7" ht="15.75" hidden="1">
      <c r="B38" s="37"/>
      <c r="C38" s="13"/>
      <c r="D38" s="13"/>
      <c r="E38" s="13"/>
      <c r="F38" s="13"/>
      <c r="G38" s="98"/>
    </row>
    <row r="39" spans="2:10" ht="15.75">
      <c r="B39" s="37" t="s">
        <v>22</v>
      </c>
      <c r="C39" s="34">
        <v>19905</v>
      </c>
      <c r="D39" s="34">
        <v>19905</v>
      </c>
      <c r="E39" s="34">
        <v>0</v>
      </c>
      <c r="F39" s="34">
        <v>57838</v>
      </c>
      <c r="G39" s="97">
        <v>-37933</v>
      </c>
      <c r="J39" s="15"/>
    </row>
    <row r="40" spans="2:7" ht="15.75">
      <c r="B40" s="37" t="s">
        <v>23</v>
      </c>
      <c r="C40" s="34">
        <v>1492837.19</v>
      </c>
      <c r="D40" s="34">
        <v>1458578.95</v>
      </c>
      <c r="E40" s="34">
        <v>34258.23999999999</v>
      </c>
      <c r="F40" s="34">
        <v>3810937.35</v>
      </c>
      <c r="G40" s="97">
        <v>-2318100.16</v>
      </c>
    </row>
    <row r="41" spans="2:7" ht="15.75">
      <c r="B41" s="37" t="s">
        <v>136</v>
      </c>
      <c r="C41" s="34">
        <v>18263.56</v>
      </c>
      <c r="D41" s="34">
        <v>18263.56</v>
      </c>
      <c r="E41" s="34">
        <v>0</v>
      </c>
      <c r="F41" s="34">
        <v>199868</v>
      </c>
      <c r="G41" s="97">
        <v>-181604.44</v>
      </c>
    </row>
    <row r="42" spans="2:7" ht="15.75">
      <c r="B42" s="37" t="s">
        <v>53</v>
      </c>
      <c r="C42" s="34">
        <v>0</v>
      </c>
      <c r="D42" s="34">
        <v>0</v>
      </c>
      <c r="E42" s="34">
        <v>0</v>
      </c>
      <c r="F42" s="34">
        <v>-37072.44</v>
      </c>
      <c r="G42" s="97">
        <v>37072.44</v>
      </c>
    </row>
    <row r="43" spans="2:7" ht="15.75">
      <c r="B43" s="37" t="s">
        <v>24</v>
      </c>
      <c r="C43" s="34">
        <v>118031.88</v>
      </c>
      <c r="D43" s="34">
        <v>77897.15</v>
      </c>
      <c r="E43" s="34">
        <v>40134.73000000001</v>
      </c>
      <c r="F43" s="34">
        <v>28160.03</v>
      </c>
      <c r="G43" s="97">
        <v>89871.85</v>
      </c>
    </row>
    <row r="44" spans="2:7" ht="16.5" thickBot="1">
      <c r="B44" s="223" t="s">
        <v>70</v>
      </c>
      <c r="C44" s="224">
        <v>1649037.63</v>
      </c>
      <c r="D44" s="224">
        <v>1574644.66</v>
      </c>
      <c r="E44" s="224">
        <v>74392.97</v>
      </c>
      <c r="F44" s="224">
        <v>4059730.94</v>
      </c>
      <c r="G44" s="210">
        <v>-2410693.31</v>
      </c>
    </row>
    <row r="45" spans="2:7" ht="16.5" thickTop="1">
      <c r="B45" s="38"/>
      <c r="C45" s="16"/>
      <c r="D45" s="16"/>
      <c r="E45" s="16"/>
      <c r="F45" s="16"/>
      <c r="G45" s="99"/>
    </row>
    <row r="46" spans="2:7" ht="15.75">
      <c r="B46" s="37"/>
      <c r="C46" s="13"/>
      <c r="D46" s="13"/>
      <c r="E46" s="13"/>
      <c r="F46" s="13"/>
      <c r="G46" s="98"/>
    </row>
    <row r="47" spans="2:7" ht="15.75">
      <c r="B47" s="37" t="s">
        <v>25</v>
      </c>
      <c r="C47" s="13">
        <v>42008.47</v>
      </c>
      <c r="D47" s="13">
        <v>42008.47</v>
      </c>
      <c r="E47" s="34">
        <v>0</v>
      </c>
      <c r="F47" s="13">
        <v>42008.47</v>
      </c>
      <c r="G47" s="97">
        <v>0</v>
      </c>
    </row>
    <row r="48" spans="2:7" ht="15.75">
      <c r="B48" s="37" t="s">
        <v>29</v>
      </c>
      <c r="C48" s="13">
        <v>29998711.2</v>
      </c>
      <c r="D48" s="13">
        <v>29998711.2</v>
      </c>
      <c r="E48" s="34">
        <v>0</v>
      </c>
      <c r="F48" s="13">
        <v>29998711.2</v>
      </c>
      <c r="G48" s="97">
        <v>0</v>
      </c>
    </row>
    <row r="49" spans="2:7" ht="15.75">
      <c r="B49" s="37" t="s">
        <v>36</v>
      </c>
      <c r="C49" s="34">
        <v>-8898673.75</v>
      </c>
      <c r="D49" s="13">
        <v>-8898673.75</v>
      </c>
      <c r="E49" s="34">
        <v>0</v>
      </c>
      <c r="F49" s="13">
        <v>2010927.9</v>
      </c>
      <c r="G49" s="97">
        <v>-10909601.65</v>
      </c>
    </row>
    <row r="50" spans="2:7" ht="15.75">
      <c r="B50" s="37" t="s">
        <v>57</v>
      </c>
      <c r="C50" s="39">
        <v>13534515</v>
      </c>
      <c r="D50" s="34">
        <v>12467596</v>
      </c>
      <c r="E50" s="34">
        <v>1066919</v>
      </c>
      <c r="F50" s="34">
        <v>-10909598</v>
      </c>
      <c r="G50" s="97">
        <v>24444112</v>
      </c>
    </row>
    <row r="51" spans="2:7" ht="16.5" thickBot="1">
      <c r="B51" s="223" t="s">
        <v>56</v>
      </c>
      <c r="C51" s="209">
        <v>34676560.92</v>
      </c>
      <c r="D51" s="209">
        <v>33609641.92</v>
      </c>
      <c r="E51" s="225">
        <v>1066920</v>
      </c>
      <c r="F51" s="209">
        <v>21142048.569999997</v>
      </c>
      <c r="G51" s="210">
        <v>13534510.35</v>
      </c>
    </row>
    <row r="52" spans="2:7" ht="16.5" thickTop="1">
      <c r="B52" s="38"/>
      <c r="C52" s="16"/>
      <c r="D52" s="16"/>
      <c r="E52" s="16"/>
      <c r="F52" s="16"/>
      <c r="G52" s="99"/>
    </row>
    <row r="53" spans="2:7" ht="16.5" thickBot="1">
      <c r="B53" s="37"/>
      <c r="C53" s="13"/>
      <c r="D53" s="13"/>
      <c r="E53" s="13"/>
      <c r="F53" s="13"/>
      <c r="G53" s="98"/>
    </row>
    <row r="54" spans="2:7" ht="17.25" thickBot="1" thickTop="1">
      <c r="B54" s="231" t="s">
        <v>71</v>
      </c>
      <c r="C54" s="232">
        <v>36325598.550000004</v>
      </c>
      <c r="D54" s="232">
        <v>35184287.58</v>
      </c>
      <c r="E54" s="233">
        <v>1141312.97</v>
      </c>
      <c r="F54" s="232">
        <v>25201776.509999998</v>
      </c>
      <c r="G54" s="234">
        <v>11123821.04</v>
      </c>
    </row>
    <row r="55" ht="16.5" thickTop="1"/>
    <row r="56" spans="3:7" ht="15.75">
      <c r="C56" s="21"/>
      <c r="D56" s="21"/>
      <c r="E56" s="21"/>
      <c r="F56" s="21"/>
      <c r="G56" s="21"/>
    </row>
  </sheetData>
  <sheetProtection/>
  <mergeCells count="3">
    <mergeCell ref="B1:G1"/>
    <mergeCell ref="B2:G2"/>
    <mergeCell ref="B3:G3"/>
  </mergeCells>
  <printOptions horizontalCentered="1"/>
  <pageMargins left="0.17" right="0.17" top="0.18" bottom="0.22" header="0" footer="0"/>
  <pageSetup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B1:J1714"/>
  <sheetViews>
    <sheetView zoomScalePageLayoutView="0" workbookViewId="0" topLeftCell="A1">
      <selection activeCell="G81" sqref="G81"/>
    </sheetView>
  </sheetViews>
  <sheetFormatPr defaultColWidth="10.00390625" defaultRowHeight="15.75"/>
  <cols>
    <col min="1" max="4" width="10.00390625" style="40" customWidth="1"/>
    <col min="5" max="5" width="13.00390625" style="40" customWidth="1"/>
    <col min="6" max="6" width="13.75390625" style="41" customWidth="1"/>
    <col min="7" max="7" width="11.125" style="40" bestFit="1" customWidth="1"/>
    <col min="8" max="8" width="15.625" style="41" customWidth="1"/>
    <col min="9" max="9" width="14.00390625" style="40" customWidth="1"/>
    <col min="10" max="10" width="18.125" style="40" customWidth="1"/>
    <col min="11" max="16384" width="10.00390625" style="40" customWidth="1"/>
  </cols>
  <sheetData>
    <row r="1" spans="2:8" ht="44.25" customHeight="1">
      <c r="B1" s="419" t="s">
        <v>146</v>
      </c>
      <c r="C1" s="420"/>
      <c r="D1" s="420"/>
      <c r="E1" s="420"/>
      <c r="F1" s="420"/>
      <c r="G1" s="420"/>
      <c r="H1" s="421"/>
    </row>
    <row r="2" spans="2:8" ht="15.75">
      <c r="B2" s="422" t="s">
        <v>160</v>
      </c>
      <c r="C2" s="423"/>
      <c r="D2" s="423"/>
      <c r="E2" s="423"/>
      <c r="F2" s="423"/>
      <c r="G2" s="423"/>
      <c r="H2" s="424"/>
    </row>
    <row r="3" spans="2:8" ht="16.5" thickBot="1">
      <c r="B3" s="425" t="s">
        <v>388</v>
      </c>
      <c r="C3" s="426"/>
      <c r="D3" s="426"/>
      <c r="E3" s="426"/>
      <c r="F3" s="426"/>
      <c r="G3" s="426"/>
      <c r="H3" s="427"/>
    </row>
    <row r="5" ht="15.75">
      <c r="C5" s="100"/>
    </row>
    <row r="6" spans="2:8" ht="14.25" hidden="1">
      <c r="B6" s="42" t="s">
        <v>108</v>
      </c>
      <c r="C6" s="42"/>
      <c r="D6" s="42"/>
      <c r="E6" s="42"/>
      <c r="F6" s="42"/>
      <c r="G6" s="43">
        <v>0</v>
      </c>
      <c r="H6" s="43"/>
    </row>
    <row r="7" spans="2:8" ht="14.25" hidden="1">
      <c r="B7" s="44" t="s">
        <v>109</v>
      </c>
      <c r="C7" s="44"/>
      <c r="D7" s="44"/>
      <c r="E7" s="44"/>
      <c r="F7" s="44"/>
      <c r="G7" s="45">
        <v>0</v>
      </c>
      <c r="H7" s="45"/>
    </row>
    <row r="8" spans="2:8" ht="15" thickBot="1">
      <c r="B8" s="123" t="s">
        <v>84</v>
      </c>
      <c r="C8" s="123"/>
      <c r="D8" s="123"/>
      <c r="E8" s="123"/>
      <c r="F8" s="123"/>
      <c r="G8" s="124"/>
      <c r="H8" s="125">
        <v>13783334</v>
      </c>
    </row>
    <row r="9" ht="15" thickTop="1"/>
    <row r="10" spans="2:8" ht="14.25">
      <c r="B10" s="126" t="s">
        <v>59</v>
      </c>
      <c r="C10" s="127"/>
      <c r="D10" s="127"/>
      <c r="E10" s="46"/>
      <c r="F10" s="47"/>
      <c r="G10" s="46"/>
      <c r="H10" s="47"/>
    </row>
    <row r="12" spans="2:8" ht="15">
      <c r="B12" s="48" t="s">
        <v>110</v>
      </c>
      <c r="H12" s="49">
        <f>F13+F14</f>
        <v>29549692</v>
      </c>
    </row>
    <row r="13" spans="2:6" ht="14.25">
      <c r="B13" s="40" t="s">
        <v>134</v>
      </c>
      <c r="F13" s="50">
        <v>29549692</v>
      </c>
    </row>
    <row r="14" spans="2:6" ht="14.25" hidden="1">
      <c r="B14" s="40" t="s">
        <v>132</v>
      </c>
      <c r="F14" s="56">
        <v>0</v>
      </c>
    </row>
    <row r="15" spans="2:6" ht="14.25" hidden="1">
      <c r="B15" s="40" t="s">
        <v>117</v>
      </c>
      <c r="F15" s="50">
        <v>0</v>
      </c>
    </row>
    <row r="16" spans="2:6" ht="14.25" hidden="1">
      <c r="B16" s="40" t="s">
        <v>112</v>
      </c>
      <c r="F16" s="50">
        <v>0</v>
      </c>
    </row>
    <row r="17" spans="2:6" ht="14.25" hidden="1">
      <c r="B17" s="40" t="s">
        <v>113</v>
      </c>
      <c r="F17" s="50">
        <v>0</v>
      </c>
    </row>
    <row r="18" ht="14.25">
      <c r="F18" s="50"/>
    </row>
    <row r="19" spans="2:8" ht="15" thickBot="1">
      <c r="B19" s="123" t="s">
        <v>122</v>
      </c>
      <c r="C19" s="123"/>
      <c r="D19" s="123"/>
      <c r="E19" s="123"/>
      <c r="F19" s="123"/>
      <c r="G19" s="124"/>
      <c r="H19" s="125">
        <f>H8+H12</f>
        <v>43333026</v>
      </c>
    </row>
    <row r="20" ht="15" thickTop="1"/>
    <row r="21" spans="2:4" ht="14.25">
      <c r="B21" s="126" t="s">
        <v>60</v>
      </c>
      <c r="C21" s="127"/>
      <c r="D21" s="127"/>
    </row>
    <row r="23" spans="2:7" ht="15">
      <c r="B23" s="48" t="s">
        <v>114</v>
      </c>
      <c r="G23" s="51">
        <f>SUM(F24:F27)+1</f>
        <v>9041759</v>
      </c>
    </row>
    <row r="24" spans="2:8" ht="14.25">
      <c r="B24" s="40" t="s">
        <v>92</v>
      </c>
      <c r="F24" s="52">
        <v>7272252</v>
      </c>
      <c r="H24" s="51"/>
    </row>
    <row r="25" spans="2:8" ht="14.25">
      <c r="B25" s="40" t="s">
        <v>63</v>
      </c>
      <c r="F25" s="52">
        <v>90795</v>
      </c>
      <c r="H25" s="51"/>
    </row>
    <row r="26" spans="2:10" ht="14.25">
      <c r="B26" s="40" t="s">
        <v>64</v>
      </c>
      <c r="F26" s="52">
        <v>1678711</v>
      </c>
      <c r="H26" s="51"/>
      <c r="J26" s="59"/>
    </row>
    <row r="27" spans="2:8" ht="14.25">
      <c r="B27" s="40" t="s">
        <v>65</v>
      </c>
      <c r="F27" s="53">
        <v>0</v>
      </c>
      <c r="H27" s="51"/>
    </row>
    <row r="28" spans="6:8" ht="14.25">
      <c r="F28" s="40"/>
      <c r="H28" s="51"/>
    </row>
    <row r="29" spans="2:7" ht="15">
      <c r="B29" s="48" t="s">
        <v>77</v>
      </c>
      <c r="F29" s="40"/>
      <c r="G29" s="51">
        <f>SUM(F31:F33)</f>
        <v>19487334</v>
      </c>
    </row>
    <row r="30" spans="2:8" ht="14.25">
      <c r="B30" s="54"/>
      <c r="F30" s="40"/>
      <c r="G30" s="51"/>
      <c r="H30" s="51"/>
    </row>
    <row r="31" spans="2:8" ht="14.25">
      <c r="B31" s="40" t="s">
        <v>61</v>
      </c>
      <c r="F31" s="52">
        <v>18950840</v>
      </c>
      <c r="H31" s="51"/>
    </row>
    <row r="32" spans="2:8" ht="14.25">
      <c r="B32" s="40" t="s">
        <v>62</v>
      </c>
      <c r="F32" s="53">
        <v>536494</v>
      </c>
      <c r="H32" s="51"/>
    </row>
    <row r="33" spans="2:8" ht="14.25" hidden="1">
      <c r="B33" s="40" t="s">
        <v>49</v>
      </c>
      <c r="F33" s="55">
        <v>0</v>
      </c>
      <c r="H33" s="51"/>
    </row>
    <row r="34" spans="6:8" ht="14.25">
      <c r="F34" s="40"/>
      <c r="H34" s="51"/>
    </row>
    <row r="35" spans="2:8" ht="15" thickBot="1">
      <c r="B35" s="123" t="s">
        <v>115</v>
      </c>
      <c r="C35" s="123"/>
      <c r="D35" s="123"/>
      <c r="E35" s="123"/>
      <c r="F35" s="123"/>
      <c r="G35" s="124"/>
      <c r="H35" s="125">
        <f>+G23+G29-1</f>
        <v>28529092</v>
      </c>
    </row>
    <row r="36" ht="15" thickTop="1"/>
    <row r="38" spans="2:8" ht="15" thickBot="1">
      <c r="B38" s="128" t="s">
        <v>116</v>
      </c>
      <c r="C38" s="128"/>
      <c r="D38" s="128"/>
      <c r="E38" s="128"/>
      <c r="F38" s="128"/>
      <c r="G38" s="129"/>
      <c r="H38" s="130">
        <f>H19-H35</f>
        <v>14803934</v>
      </c>
    </row>
    <row r="39" spans="3:8" ht="15" thickTop="1">
      <c r="C39" s="40" t="s">
        <v>97</v>
      </c>
      <c r="H39" s="50" t="s">
        <v>97</v>
      </c>
    </row>
    <row r="40" spans="2:8" ht="15" thickBot="1">
      <c r="B40" s="123" t="s">
        <v>123</v>
      </c>
      <c r="C40" s="123"/>
      <c r="D40" s="123"/>
      <c r="E40" s="123"/>
      <c r="F40" s="123"/>
      <c r="G40" s="124"/>
      <c r="H40" s="125">
        <f>F42+F43+F44</f>
        <v>46319</v>
      </c>
    </row>
    <row r="41" spans="3:8" ht="15" thickTop="1">
      <c r="C41" s="40" t="s">
        <v>97</v>
      </c>
      <c r="H41" s="40"/>
    </row>
    <row r="42" spans="2:6" ht="14.25">
      <c r="B42" s="40" t="s">
        <v>30</v>
      </c>
      <c r="F42" s="56">
        <v>46319</v>
      </c>
    </row>
    <row r="43" spans="2:6" ht="14.25">
      <c r="B43" s="40" t="s">
        <v>89</v>
      </c>
      <c r="F43" s="56">
        <v>0</v>
      </c>
    </row>
    <row r="44" spans="2:8" ht="15" hidden="1" thickBot="1">
      <c r="B44" s="40" t="s">
        <v>47</v>
      </c>
      <c r="F44" s="57">
        <v>0</v>
      </c>
      <c r="H44" s="40"/>
    </row>
    <row r="46" ht="14.25">
      <c r="B46" s="40" t="s">
        <v>97</v>
      </c>
    </row>
    <row r="47" spans="2:8" ht="15" thickBot="1">
      <c r="B47" s="123" t="s">
        <v>124</v>
      </c>
      <c r="C47" s="123"/>
      <c r="D47" s="123"/>
      <c r="E47" s="123"/>
      <c r="F47" s="123"/>
      <c r="G47" s="124"/>
      <c r="H47" s="342">
        <f>F49-F60-F72</f>
        <v>79294</v>
      </c>
    </row>
    <row r="48" ht="15" thickTop="1"/>
    <row r="49" spans="2:6" ht="16.5" customHeight="1">
      <c r="B49" s="48" t="s">
        <v>125</v>
      </c>
      <c r="F49" s="49">
        <f>SUM(E50:E58)</f>
        <v>79294</v>
      </c>
    </row>
    <row r="50" spans="2:5" ht="14.25" hidden="1">
      <c r="B50" s="40" t="s">
        <v>98</v>
      </c>
      <c r="E50" s="82"/>
    </row>
    <row r="51" spans="2:5" ht="14.25">
      <c r="B51" s="40" t="s">
        <v>99</v>
      </c>
      <c r="E51" s="82">
        <v>4901</v>
      </c>
    </row>
    <row r="52" spans="2:6" ht="14.25" hidden="1">
      <c r="B52" s="40" t="s">
        <v>165</v>
      </c>
      <c r="E52" s="82"/>
      <c r="F52" s="50"/>
    </row>
    <row r="53" spans="2:5" ht="14.25" hidden="1">
      <c r="B53" s="40" t="s">
        <v>105</v>
      </c>
      <c r="E53" s="82"/>
    </row>
    <row r="54" spans="2:5" ht="14.25" hidden="1">
      <c r="B54" s="40" t="s">
        <v>94</v>
      </c>
      <c r="E54" s="82"/>
    </row>
    <row r="55" spans="2:5" ht="14.25">
      <c r="B55" s="40" t="s">
        <v>100</v>
      </c>
      <c r="E55" s="82">
        <v>34258</v>
      </c>
    </row>
    <row r="56" spans="2:6" ht="14.25" hidden="1">
      <c r="B56" s="40" t="s">
        <v>135</v>
      </c>
      <c r="E56" s="83"/>
      <c r="F56" s="40"/>
    </row>
    <row r="57" spans="2:5" ht="14.25" customHeight="1" hidden="1">
      <c r="B57" s="40" t="s">
        <v>102</v>
      </c>
      <c r="E57" s="82">
        <v>0</v>
      </c>
    </row>
    <row r="58" spans="2:5" ht="14.25">
      <c r="B58" s="40" t="s">
        <v>101</v>
      </c>
      <c r="E58" s="82">
        <v>40135</v>
      </c>
    </row>
    <row r="59" spans="5:10" ht="14.25">
      <c r="E59" s="82"/>
      <c r="J59" s="58"/>
    </row>
    <row r="60" spans="2:10" ht="15">
      <c r="B60" s="48" t="s">
        <v>126</v>
      </c>
      <c r="E60" s="46"/>
      <c r="F60" s="49">
        <f>SUM(E61:E70)</f>
        <v>0</v>
      </c>
      <c r="J60" s="59"/>
    </row>
    <row r="61" spans="2:6" ht="14.25" hidden="1">
      <c r="B61" s="40" t="s">
        <v>99</v>
      </c>
      <c r="E61" s="83"/>
      <c r="F61" s="81"/>
    </row>
    <row r="62" spans="2:5" ht="14.25" hidden="1">
      <c r="B62" s="40" t="s">
        <v>98</v>
      </c>
      <c r="E62" s="82"/>
    </row>
    <row r="63" spans="2:5" ht="14.25" hidden="1">
      <c r="B63" s="40" t="s">
        <v>99</v>
      </c>
      <c r="E63" s="82"/>
    </row>
    <row r="64" spans="2:6" ht="14.25" hidden="1">
      <c r="B64" s="40" t="s">
        <v>165</v>
      </c>
      <c r="E64" s="82"/>
      <c r="F64" s="50"/>
    </row>
    <row r="65" spans="2:5" ht="14.25" hidden="1">
      <c r="B65" s="40" t="s">
        <v>105</v>
      </c>
      <c r="E65" s="82"/>
    </row>
    <row r="66" spans="2:5" ht="14.25" hidden="1">
      <c r="B66" s="40" t="s">
        <v>94</v>
      </c>
      <c r="E66" s="82"/>
    </row>
    <row r="67" spans="2:5" ht="14.25" hidden="1">
      <c r="B67" s="40" t="s">
        <v>100</v>
      </c>
      <c r="E67" s="82"/>
    </row>
    <row r="68" spans="2:6" ht="14.25" hidden="1">
      <c r="B68" s="40" t="s">
        <v>135</v>
      </c>
      <c r="E68" s="82"/>
      <c r="F68" s="40"/>
    </row>
    <row r="69" spans="2:5" ht="14.25" hidden="1">
      <c r="B69" s="40" t="s">
        <v>102</v>
      </c>
      <c r="E69" s="82"/>
    </row>
    <row r="70" spans="2:5" ht="14.25" hidden="1">
      <c r="B70" s="40" t="s">
        <v>101</v>
      </c>
      <c r="E70" s="50"/>
    </row>
    <row r="71" spans="5:10" ht="14.25">
      <c r="E71" s="50"/>
      <c r="J71" s="59"/>
    </row>
    <row r="72" spans="2:10" ht="14.25" hidden="1">
      <c r="B72" s="54" t="s">
        <v>143</v>
      </c>
      <c r="E72" s="50"/>
      <c r="F72" s="49"/>
      <c r="J72" s="59"/>
    </row>
    <row r="73" spans="5:10" ht="14.25">
      <c r="E73" s="50"/>
      <c r="J73" s="59"/>
    </row>
    <row r="74" spans="2:8" ht="18" customHeight="1" thickBot="1">
      <c r="B74" s="131" t="s">
        <v>85</v>
      </c>
      <c r="C74" s="132"/>
      <c r="D74" s="132"/>
      <c r="E74" s="132"/>
      <c r="F74" s="133"/>
      <c r="G74" s="132"/>
      <c r="H74" s="134">
        <f>H38+H40+H47</f>
        <v>14929547</v>
      </c>
    </row>
    <row r="75" ht="15" thickTop="1"/>
    <row r="1481" ht="14.25">
      <c r="C1481" s="40" t="s">
        <v>97</v>
      </c>
    </row>
    <row r="1714" ht="14.25">
      <c r="C1714" s="40" t="s">
        <v>97</v>
      </c>
    </row>
  </sheetData>
  <sheetProtection/>
  <mergeCells count="3">
    <mergeCell ref="B1:H1"/>
    <mergeCell ref="B2:H2"/>
    <mergeCell ref="B3:H3"/>
  </mergeCells>
  <printOptions/>
  <pageMargins left="0.89" right="0.25" top="0.18" bottom="0.28" header="0.2" footer="0"/>
  <pageSetup horizontalDpi="600" verticalDpi="600" orientation="portrait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B1:K1729"/>
  <sheetViews>
    <sheetView zoomScale="83" zoomScaleNormal="83" zoomScalePageLayoutView="0" workbookViewId="0" topLeftCell="B1">
      <selection activeCell="H75" sqref="H75"/>
    </sheetView>
  </sheetViews>
  <sheetFormatPr defaultColWidth="10.00390625" defaultRowHeight="15.75"/>
  <cols>
    <col min="1" max="3" width="10.00390625" style="40" customWidth="1"/>
    <col min="4" max="4" width="13.50390625" style="40" customWidth="1"/>
    <col min="5" max="5" width="13.875" style="40" customWidth="1"/>
    <col min="6" max="6" width="16.25390625" style="41" customWidth="1"/>
    <col min="7" max="7" width="15.25390625" style="40" customWidth="1"/>
    <col min="8" max="8" width="21.375" style="41" customWidth="1"/>
    <col min="9" max="9" width="14.625" style="40" customWidth="1"/>
    <col min="10" max="10" width="21.875" style="40" customWidth="1"/>
    <col min="11" max="16384" width="10.00390625" style="40" customWidth="1"/>
  </cols>
  <sheetData>
    <row r="1" spans="2:8" ht="18">
      <c r="B1" s="428" t="s">
        <v>146</v>
      </c>
      <c r="C1" s="429"/>
      <c r="D1" s="429"/>
      <c r="E1" s="429"/>
      <c r="F1" s="429"/>
      <c r="G1" s="429"/>
      <c r="H1" s="430"/>
    </row>
    <row r="2" spans="2:8" ht="15.75">
      <c r="B2" s="422" t="s">
        <v>159</v>
      </c>
      <c r="C2" s="423"/>
      <c r="D2" s="423"/>
      <c r="E2" s="423"/>
      <c r="F2" s="423"/>
      <c r="G2" s="423"/>
      <c r="H2" s="424"/>
    </row>
    <row r="3" spans="2:8" ht="16.5" thickBot="1">
      <c r="B3" s="425" t="s">
        <v>389</v>
      </c>
      <c r="C3" s="426"/>
      <c r="D3" s="426"/>
      <c r="E3" s="426"/>
      <c r="F3" s="426"/>
      <c r="G3" s="426"/>
      <c r="H3" s="427"/>
    </row>
    <row r="4" spans="2:8" ht="14.25">
      <c r="B4" s="60" t="s">
        <v>97</v>
      </c>
      <c r="C4" s="60"/>
      <c r="D4" s="60"/>
      <c r="E4" s="60"/>
      <c r="F4" s="61"/>
      <c r="G4" s="60"/>
      <c r="H4" s="61"/>
    </row>
    <row r="5" spans="2:8" ht="14.25">
      <c r="B5" s="60"/>
      <c r="C5" s="60"/>
      <c r="D5" s="60"/>
      <c r="E5" s="60"/>
      <c r="F5" s="61"/>
      <c r="G5" s="60"/>
      <c r="H5" s="61"/>
    </row>
    <row r="6" spans="2:8" ht="14.25" hidden="1">
      <c r="B6" s="62" t="s">
        <v>108</v>
      </c>
      <c r="C6" s="62"/>
      <c r="D6" s="62"/>
      <c r="E6" s="62"/>
      <c r="F6" s="62"/>
      <c r="G6" s="63">
        <v>0</v>
      </c>
      <c r="H6" s="63"/>
    </row>
    <row r="7" spans="2:8" ht="14.25" hidden="1">
      <c r="B7" s="64" t="s">
        <v>109</v>
      </c>
      <c r="C7" s="64"/>
      <c r="D7" s="64"/>
      <c r="E7" s="64"/>
      <c r="F7" s="64"/>
      <c r="G7" s="65">
        <v>0</v>
      </c>
      <c r="H7" s="65"/>
    </row>
    <row r="8" spans="2:8" ht="15" thickBot="1">
      <c r="B8" s="135" t="s">
        <v>58</v>
      </c>
      <c r="C8" s="135"/>
      <c r="D8" s="135"/>
      <c r="E8" s="135"/>
      <c r="F8" s="135"/>
      <c r="G8" s="136"/>
      <c r="H8" s="136">
        <v>3890853</v>
      </c>
    </row>
    <row r="9" spans="2:9" ht="15" thickTop="1">
      <c r="B9" s="60" t="s">
        <v>378</v>
      </c>
      <c r="C9" s="60"/>
      <c r="D9" s="60"/>
      <c r="E9" s="60"/>
      <c r="F9" s="61"/>
      <c r="G9" s="66" t="s">
        <v>97</v>
      </c>
      <c r="H9" s="66">
        <v>1854122</v>
      </c>
      <c r="I9" s="94"/>
    </row>
    <row r="10" spans="2:8" ht="15" thickBot="1">
      <c r="B10" s="135" t="s">
        <v>379</v>
      </c>
      <c r="C10" s="135"/>
      <c r="D10" s="135"/>
      <c r="E10" s="135"/>
      <c r="F10" s="135"/>
      <c r="G10" s="136"/>
      <c r="H10" s="137">
        <f>H8-H9-2</f>
        <v>2036729</v>
      </c>
    </row>
    <row r="11" spans="2:8" ht="15" thickTop="1">
      <c r="B11" s="60"/>
      <c r="C11" s="60"/>
      <c r="D11" s="60"/>
      <c r="E11" s="60"/>
      <c r="F11" s="61"/>
      <c r="G11" s="60"/>
      <c r="H11" s="61"/>
    </row>
    <row r="12" spans="2:8" ht="14.25">
      <c r="B12" s="138" t="s">
        <v>59</v>
      </c>
      <c r="C12" s="139"/>
      <c r="D12" s="139"/>
      <c r="E12" s="67"/>
      <c r="F12" s="68"/>
      <c r="G12" s="67"/>
      <c r="H12" s="68"/>
    </row>
    <row r="13" spans="2:10" ht="14.25">
      <c r="B13" s="60"/>
      <c r="C13" s="60"/>
      <c r="D13" s="60"/>
      <c r="E13" s="60"/>
      <c r="F13" s="61"/>
      <c r="G13" s="60"/>
      <c r="H13" s="61"/>
      <c r="J13" s="92"/>
    </row>
    <row r="14" spans="2:11" ht="15">
      <c r="B14" s="69" t="s">
        <v>110</v>
      </c>
      <c r="C14" s="60"/>
      <c r="D14" s="60"/>
      <c r="E14" s="60"/>
      <c r="F14" s="61"/>
      <c r="G14" s="60"/>
      <c r="H14" s="70">
        <f>F15+F16+F17+F19+F18</f>
        <v>236397536</v>
      </c>
      <c r="K14" s="93"/>
    </row>
    <row r="15" spans="2:8" ht="17.25" customHeight="1">
      <c r="B15" s="60" t="s">
        <v>111</v>
      </c>
      <c r="C15" s="60"/>
      <c r="D15" s="60"/>
      <c r="E15" s="60"/>
      <c r="F15" s="66">
        <v>236397536</v>
      </c>
      <c r="G15" s="60"/>
      <c r="H15" s="61"/>
    </row>
    <row r="16" spans="2:8" ht="14.25" hidden="1">
      <c r="B16" s="60" t="s">
        <v>133</v>
      </c>
      <c r="C16" s="60"/>
      <c r="D16" s="60"/>
      <c r="E16" s="60"/>
      <c r="F16" s="66">
        <v>0</v>
      </c>
      <c r="G16" s="60"/>
      <c r="H16" s="61"/>
    </row>
    <row r="17" spans="2:8" ht="14.25" hidden="1">
      <c r="B17" s="60" t="s">
        <v>132</v>
      </c>
      <c r="C17" s="60"/>
      <c r="D17" s="60"/>
      <c r="E17" s="60"/>
      <c r="F17" s="86">
        <v>0</v>
      </c>
      <c r="G17" s="60"/>
      <c r="H17" s="61"/>
    </row>
    <row r="18" spans="2:8" ht="14.25" hidden="1">
      <c r="B18" s="60" t="s">
        <v>112</v>
      </c>
      <c r="C18" s="60"/>
      <c r="D18" s="60"/>
      <c r="E18" s="60"/>
      <c r="F18" s="66">
        <v>0</v>
      </c>
      <c r="G18" s="60"/>
      <c r="H18" s="61"/>
    </row>
    <row r="19" spans="2:8" ht="14.25" hidden="1">
      <c r="B19" s="60" t="s">
        <v>113</v>
      </c>
      <c r="C19" s="60"/>
      <c r="D19" s="60"/>
      <c r="E19" s="60"/>
      <c r="F19" s="66">
        <v>0</v>
      </c>
      <c r="G19" s="60"/>
      <c r="H19" s="61"/>
    </row>
    <row r="20" spans="2:10" ht="14.25">
      <c r="B20" s="60"/>
      <c r="C20" s="60"/>
      <c r="D20" s="60"/>
      <c r="E20" s="60"/>
      <c r="F20" s="66"/>
      <c r="G20" s="60"/>
      <c r="H20" s="61"/>
      <c r="J20" s="90"/>
    </row>
    <row r="21" spans="2:8" ht="15" thickBot="1">
      <c r="B21" s="135" t="s">
        <v>122</v>
      </c>
      <c r="C21" s="135"/>
      <c r="D21" s="135"/>
      <c r="E21" s="135"/>
      <c r="F21" s="135"/>
      <c r="G21" s="136"/>
      <c r="H21" s="136">
        <f>+H14+H8</f>
        <v>240288389</v>
      </c>
    </row>
    <row r="22" spans="2:10" ht="15" thickTop="1">
      <c r="B22" s="60"/>
      <c r="C22" s="60"/>
      <c r="D22" s="60"/>
      <c r="E22" s="60"/>
      <c r="F22" s="61"/>
      <c r="G22" s="60"/>
      <c r="H22" s="61"/>
      <c r="J22" s="92"/>
    </row>
    <row r="23" spans="2:11" ht="14.25">
      <c r="B23" s="140" t="s">
        <v>60</v>
      </c>
      <c r="C23" s="139"/>
      <c r="D23" s="139"/>
      <c r="E23" s="60"/>
      <c r="F23" s="61"/>
      <c r="G23" s="60"/>
      <c r="H23" s="61"/>
      <c r="J23" s="89"/>
      <c r="K23" s="92"/>
    </row>
    <row r="24" spans="2:8" ht="14.25">
      <c r="B24" s="60"/>
      <c r="C24" s="60"/>
      <c r="D24" s="60"/>
      <c r="E24" s="60"/>
      <c r="F24" s="61"/>
      <c r="G24" s="60"/>
      <c r="H24" s="61"/>
    </row>
    <row r="25" spans="2:10" ht="15">
      <c r="B25" s="69" t="s">
        <v>114</v>
      </c>
      <c r="C25" s="60"/>
      <c r="D25" s="60"/>
      <c r="E25" s="60"/>
      <c r="F25" s="61"/>
      <c r="G25" s="71">
        <f>SUM(F26:F29)</f>
        <v>67576404</v>
      </c>
      <c r="H25" s="61"/>
      <c r="J25" s="91"/>
    </row>
    <row r="26" spans="2:8" ht="14.25">
      <c r="B26" s="60" t="s">
        <v>92</v>
      </c>
      <c r="C26" s="60"/>
      <c r="D26" s="60"/>
      <c r="E26" s="60"/>
      <c r="F26" s="72">
        <v>59931691</v>
      </c>
      <c r="G26" s="60"/>
      <c r="H26" s="71"/>
    </row>
    <row r="27" spans="2:8" ht="14.25">
      <c r="B27" s="60" t="s">
        <v>74</v>
      </c>
      <c r="C27" s="60"/>
      <c r="D27" s="60"/>
      <c r="E27" s="60"/>
      <c r="F27" s="72">
        <v>952779</v>
      </c>
      <c r="G27" s="60"/>
      <c r="H27" s="71"/>
    </row>
    <row r="28" spans="2:8" ht="14.25">
      <c r="B28" s="60" t="s">
        <v>75</v>
      </c>
      <c r="C28" s="60"/>
      <c r="D28" s="60"/>
      <c r="E28" s="60"/>
      <c r="F28" s="72">
        <v>6691934</v>
      </c>
      <c r="G28" s="60"/>
      <c r="H28" s="71"/>
    </row>
    <row r="29" spans="2:10" ht="14.25">
      <c r="B29" s="60" t="s">
        <v>324</v>
      </c>
      <c r="C29" s="60"/>
      <c r="D29" s="60"/>
      <c r="E29" s="60"/>
      <c r="F29" s="72">
        <v>0</v>
      </c>
      <c r="G29" s="60"/>
      <c r="H29" s="71"/>
      <c r="J29" s="90"/>
    </row>
    <row r="30" spans="2:8" ht="14.25">
      <c r="B30" s="60"/>
      <c r="C30" s="60"/>
      <c r="D30" s="60"/>
      <c r="E30" s="60"/>
      <c r="F30" s="60"/>
      <c r="G30" s="60"/>
      <c r="H30" s="71"/>
    </row>
    <row r="31" spans="2:8" ht="15">
      <c r="B31" s="69" t="s">
        <v>77</v>
      </c>
      <c r="C31" s="60"/>
      <c r="D31" s="60"/>
      <c r="E31" s="60"/>
      <c r="F31" s="60"/>
      <c r="G31" s="71">
        <f>SUM(F33:F35)</f>
        <v>155898675</v>
      </c>
      <c r="H31" s="61"/>
    </row>
    <row r="32" spans="2:8" ht="14.25" hidden="1">
      <c r="B32" s="73"/>
      <c r="C32" s="60"/>
      <c r="D32" s="60"/>
      <c r="E32" s="60"/>
      <c r="F32" s="60"/>
      <c r="G32" s="71"/>
      <c r="H32" s="71"/>
    </row>
    <row r="33" spans="2:8" ht="14.25">
      <c r="B33" s="60" t="s">
        <v>61</v>
      </c>
      <c r="C33" s="60"/>
      <c r="D33" s="60"/>
      <c r="E33" s="60"/>
      <c r="F33" s="72">
        <v>151606728</v>
      </c>
      <c r="G33" s="60"/>
      <c r="H33" s="71"/>
    </row>
    <row r="34" spans="2:8" ht="14.25">
      <c r="B34" s="60" t="s">
        <v>62</v>
      </c>
      <c r="C34" s="60"/>
      <c r="D34" s="60"/>
      <c r="E34" s="60"/>
      <c r="F34" s="112">
        <v>4291947</v>
      </c>
      <c r="G34" s="60"/>
      <c r="H34" s="71"/>
    </row>
    <row r="35" spans="2:8" ht="14.25" hidden="1">
      <c r="B35" s="60" t="s">
        <v>49</v>
      </c>
      <c r="C35" s="60"/>
      <c r="D35" s="60"/>
      <c r="E35" s="60"/>
      <c r="F35" s="72">
        <f>'ORIGEN Y APLIC. NUEVA MES'!F33</f>
        <v>0</v>
      </c>
      <c r="G35" s="60"/>
      <c r="H35" s="71"/>
    </row>
    <row r="36" spans="2:8" ht="14.25">
      <c r="B36" s="60"/>
      <c r="C36" s="60"/>
      <c r="D36" s="60"/>
      <c r="E36" s="60"/>
      <c r="F36" s="60"/>
      <c r="G36" s="60"/>
      <c r="H36" s="71"/>
    </row>
    <row r="37" spans="2:8" ht="15" thickBot="1">
      <c r="B37" s="135" t="s">
        <v>115</v>
      </c>
      <c r="C37" s="135"/>
      <c r="D37" s="135"/>
      <c r="E37" s="135"/>
      <c r="F37" s="135"/>
      <c r="G37" s="136"/>
      <c r="H37" s="136">
        <f>+G25+G31</f>
        <v>223475079</v>
      </c>
    </row>
    <row r="38" spans="2:10" ht="15" thickTop="1">
      <c r="B38" s="60"/>
      <c r="C38" s="60"/>
      <c r="D38" s="60"/>
      <c r="E38" s="60"/>
      <c r="F38" s="61"/>
      <c r="G38" s="60"/>
      <c r="H38" s="61"/>
      <c r="J38" s="81"/>
    </row>
    <row r="39" spans="2:10" ht="14.25">
      <c r="B39" s="60"/>
      <c r="C39" s="60"/>
      <c r="D39" s="60"/>
      <c r="E39" s="60"/>
      <c r="F39" s="61"/>
      <c r="G39" s="60"/>
      <c r="H39" s="61"/>
      <c r="J39" s="91"/>
    </row>
    <row r="40" spans="2:8" ht="15" thickBot="1">
      <c r="B40" s="140" t="s">
        <v>116</v>
      </c>
      <c r="C40" s="139"/>
      <c r="D40" s="139"/>
      <c r="E40" s="139"/>
      <c r="F40" s="141"/>
      <c r="G40" s="139"/>
      <c r="H40" s="142">
        <f>H21-H37</f>
        <v>16813310</v>
      </c>
    </row>
    <row r="41" spans="2:8" ht="15" thickTop="1">
      <c r="B41" s="60"/>
      <c r="C41" s="60" t="s">
        <v>97</v>
      </c>
      <c r="D41" s="60"/>
      <c r="E41" s="60"/>
      <c r="F41" s="61"/>
      <c r="G41" s="60"/>
      <c r="H41" s="66" t="s">
        <v>97</v>
      </c>
    </row>
    <row r="42" spans="2:8" ht="15" thickBot="1">
      <c r="B42" s="135" t="s">
        <v>123</v>
      </c>
      <c r="C42" s="135"/>
      <c r="D42" s="135"/>
      <c r="E42" s="135"/>
      <c r="F42" s="135"/>
      <c r="G42" s="136"/>
      <c r="H42" s="136">
        <f>F44+F45+F46+F47</f>
        <v>606644</v>
      </c>
    </row>
    <row r="43" spans="2:8" ht="15" thickTop="1">
      <c r="B43" s="60"/>
      <c r="C43" s="60" t="s">
        <v>97</v>
      </c>
      <c r="D43" s="60"/>
      <c r="E43" s="60"/>
      <c r="F43" s="61"/>
      <c r="G43" s="60"/>
      <c r="H43" s="60"/>
    </row>
    <row r="44" spans="2:8" ht="14.25">
      <c r="B44" s="60" t="s">
        <v>30</v>
      </c>
      <c r="C44" s="60"/>
      <c r="D44" s="60"/>
      <c r="E44" s="60"/>
      <c r="F44" s="66">
        <v>310809</v>
      </c>
      <c r="G44" s="60"/>
      <c r="H44" s="61"/>
    </row>
    <row r="45" spans="2:8" ht="14.25">
      <c r="B45" s="60" t="s">
        <v>89</v>
      </c>
      <c r="C45" s="60"/>
      <c r="D45" s="60"/>
      <c r="E45" s="60"/>
      <c r="F45" s="66">
        <v>295835</v>
      </c>
      <c r="G45" s="60"/>
      <c r="H45" s="61"/>
    </row>
    <row r="46" spans="2:8" ht="14.25" hidden="1">
      <c r="B46" s="60" t="s">
        <v>47</v>
      </c>
      <c r="C46" s="60"/>
      <c r="D46" s="60"/>
      <c r="E46" s="60"/>
      <c r="F46" s="66">
        <f>'ORIGEN Y APLIC. NUEVA MES'!F44</f>
        <v>0</v>
      </c>
      <c r="G46" s="60"/>
      <c r="H46" s="61"/>
    </row>
    <row r="47" spans="2:8" ht="15" hidden="1" thickBot="1">
      <c r="B47" s="60" t="s">
        <v>118</v>
      </c>
      <c r="C47" s="60"/>
      <c r="D47" s="60"/>
      <c r="E47" s="60"/>
      <c r="F47" s="74">
        <f>E48+E50</f>
        <v>0</v>
      </c>
      <c r="G47" s="60"/>
      <c r="H47" s="60"/>
    </row>
    <row r="48" spans="2:8" ht="14.25" hidden="1">
      <c r="B48" s="60" t="s">
        <v>119</v>
      </c>
      <c r="C48" s="60"/>
      <c r="D48" s="60"/>
      <c r="E48" s="75">
        <v>0</v>
      </c>
      <c r="F48" s="61"/>
      <c r="G48" s="60"/>
      <c r="H48" s="61"/>
    </row>
    <row r="49" spans="2:8" ht="14.25" hidden="1">
      <c r="B49" s="60" t="s">
        <v>121</v>
      </c>
      <c r="C49" s="60"/>
      <c r="D49" s="60"/>
      <c r="E49" s="75">
        <v>0</v>
      </c>
      <c r="F49" s="61"/>
      <c r="G49" s="60"/>
      <c r="H49" s="61"/>
    </row>
    <row r="50" spans="2:8" ht="15" hidden="1" thickBot="1">
      <c r="B50" s="60" t="s">
        <v>120</v>
      </c>
      <c r="C50" s="60"/>
      <c r="D50" s="60"/>
      <c r="E50" s="76">
        <v>0</v>
      </c>
      <c r="F50" s="77"/>
      <c r="G50" s="60"/>
      <c r="H50" s="61"/>
    </row>
    <row r="51" spans="2:8" ht="14.25">
      <c r="B51" s="60"/>
      <c r="C51" s="60"/>
      <c r="D51" s="60"/>
      <c r="E51" s="78"/>
      <c r="F51" s="77"/>
      <c r="G51" s="60"/>
      <c r="H51" s="61"/>
    </row>
    <row r="52" spans="2:8" ht="15" thickBot="1">
      <c r="B52" s="143" t="s">
        <v>131</v>
      </c>
      <c r="C52" s="143"/>
      <c r="D52" s="143"/>
      <c r="E52" s="143"/>
      <c r="F52" s="143"/>
      <c r="G52" s="144"/>
      <c r="H52" s="145">
        <f>H40+H42</f>
        <v>17419954</v>
      </c>
    </row>
    <row r="53" spans="2:8" ht="15" hidden="1" thickTop="1">
      <c r="B53" s="60"/>
      <c r="C53" s="60"/>
      <c r="D53" s="60"/>
      <c r="E53" s="60"/>
      <c r="F53" s="61"/>
      <c r="G53" s="60"/>
      <c r="H53" s="61"/>
    </row>
    <row r="54" spans="2:8" ht="15" thickTop="1">
      <c r="B54" s="60" t="s">
        <v>128</v>
      </c>
      <c r="C54" s="60"/>
      <c r="D54" s="60"/>
      <c r="E54" s="60"/>
      <c r="F54" s="61" t="s">
        <v>97</v>
      </c>
      <c r="G54" s="60"/>
      <c r="H54" s="61"/>
    </row>
    <row r="55" spans="2:8" ht="15" thickBot="1">
      <c r="B55" s="135" t="s">
        <v>127</v>
      </c>
      <c r="C55" s="135"/>
      <c r="D55" s="135"/>
      <c r="E55" s="135"/>
      <c r="F55" s="135"/>
      <c r="G55" s="136"/>
      <c r="H55" s="137">
        <f>+F58+F63-F75-F87</f>
        <v>-2490410</v>
      </c>
    </row>
    <row r="56" spans="2:8" ht="15" thickTop="1">
      <c r="B56" s="60"/>
      <c r="C56" s="60"/>
      <c r="D56" s="60"/>
      <c r="E56" s="60"/>
      <c r="F56" s="61"/>
      <c r="G56" s="60"/>
      <c r="H56" s="61"/>
    </row>
    <row r="57" spans="2:8" ht="14.25" hidden="1">
      <c r="B57" s="73" t="s">
        <v>140</v>
      </c>
      <c r="C57" s="60"/>
      <c r="D57" s="60"/>
      <c r="E57" s="60"/>
      <c r="F57" s="61"/>
      <c r="G57" s="60"/>
      <c r="H57" s="61"/>
    </row>
    <row r="58" spans="2:9" ht="14.25" hidden="1">
      <c r="B58" s="73" t="s">
        <v>139</v>
      </c>
      <c r="C58" s="60"/>
      <c r="D58" s="60"/>
      <c r="E58" s="67"/>
      <c r="F58" s="79">
        <f>SUM(E60:E62)</f>
        <v>0</v>
      </c>
      <c r="G58" s="60"/>
      <c r="H58" s="61"/>
      <c r="I58" s="58"/>
    </row>
    <row r="59" spans="2:9" ht="14.25" hidden="1">
      <c r="B59" s="73"/>
      <c r="C59" s="60"/>
      <c r="D59" s="60"/>
      <c r="E59" s="67"/>
      <c r="F59" s="79"/>
      <c r="G59" s="60"/>
      <c r="H59" s="61"/>
      <c r="I59" s="58"/>
    </row>
    <row r="60" spans="2:9" ht="14.25" hidden="1">
      <c r="B60" s="73"/>
      <c r="C60" s="60"/>
      <c r="D60" s="60"/>
      <c r="E60" s="67">
        <v>0</v>
      </c>
      <c r="F60" s="79"/>
      <c r="G60" s="60"/>
      <c r="H60" s="61"/>
      <c r="I60" s="58"/>
    </row>
    <row r="61" spans="2:9" ht="14.25" hidden="1">
      <c r="B61" s="73"/>
      <c r="C61" s="60"/>
      <c r="D61" s="60"/>
      <c r="E61" s="67">
        <v>0</v>
      </c>
      <c r="F61" s="79"/>
      <c r="G61" s="60"/>
      <c r="H61" s="61"/>
      <c r="I61" s="58"/>
    </row>
    <row r="62" spans="2:8" ht="14.25" hidden="1">
      <c r="B62" s="60"/>
      <c r="C62" s="60"/>
      <c r="D62" s="60"/>
      <c r="E62" s="79">
        <v>0</v>
      </c>
      <c r="F62" s="68"/>
      <c r="G62" s="60"/>
      <c r="H62" s="61"/>
    </row>
    <row r="63" spans="2:8" ht="14.25">
      <c r="B63" s="73" t="s">
        <v>137</v>
      </c>
      <c r="C63" s="60"/>
      <c r="D63" s="60"/>
      <c r="E63" s="67"/>
      <c r="F63" s="88">
        <f>SUM(E64:E73)</f>
        <v>126944</v>
      </c>
      <c r="G63" s="60"/>
      <c r="H63" s="61"/>
    </row>
    <row r="64" spans="2:5" ht="14.25" hidden="1">
      <c r="B64" s="40" t="s">
        <v>98</v>
      </c>
      <c r="E64" s="50"/>
    </row>
    <row r="65" spans="2:5" ht="14.25" hidden="1">
      <c r="B65" s="40" t="s">
        <v>99</v>
      </c>
      <c r="E65" s="50"/>
    </row>
    <row r="66" spans="2:6" ht="14.25" hidden="1">
      <c r="B66" s="40" t="s">
        <v>165</v>
      </c>
      <c r="E66" s="82"/>
      <c r="F66" s="50"/>
    </row>
    <row r="67" spans="2:5" ht="14.25" hidden="1">
      <c r="B67" s="40" t="s">
        <v>105</v>
      </c>
      <c r="E67" s="50"/>
    </row>
    <row r="68" spans="2:5" ht="14.25" hidden="1">
      <c r="B68" s="40" t="s">
        <v>94</v>
      </c>
      <c r="E68" s="50"/>
    </row>
    <row r="69" spans="2:5" ht="14.25" hidden="1">
      <c r="B69" s="40" t="s">
        <v>100</v>
      </c>
      <c r="E69" s="50"/>
    </row>
    <row r="70" spans="2:6" ht="14.25" hidden="1">
      <c r="B70" s="40" t="s">
        <v>135</v>
      </c>
      <c r="E70" s="83"/>
      <c r="F70" s="40"/>
    </row>
    <row r="71" spans="2:5" ht="14.25">
      <c r="B71" s="40" t="s">
        <v>102</v>
      </c>
      <c r="E71" s="50">
        <v>37072</v>
      </c>
    </row>
    <row r="72" spans="2:5" ht="14.25">
      <c r="B72" s="40" t="s">
        <v>101</v>
      </c>
      <c r="E72" s="50">
        <v>89872</v>
      </c>
    </row>
    <row r="73" spans="2:5" ht="14.25" hidden="1">
      <c r="B73" s="40" t="s">
        <v>167</v>
      </c>
      <c r="E73" s="50"/>
    </row>
    <row r="74" spans="2:9" ht="14.25">
      <c r="B74" s="60" t="s">
        <v>130</v>
      </c>
      <c r="C74" s="60"/>
      <c r="D74" s="60"/>
      <c r="E74" s="50"/>
      <c r="F74" s="68"/>
      <c r="G74" s="60"/>
      <c r="H74" s="61"/>
      <c r="I74" s="58"/>
    </row>
    <row r="75" spans="2:9" ht="14.25">
      <c r="B75" s="73" t="s">
        <v>138</v>
      </c>
      <c r="C75" s="60"/>
      <c r="D75" s="60"/>
      <c r="E75" s="46"/>
      <c r="F75" s="87">
        <f>SUM(E76:E85)</f>
        <v>2617354</v>
      </c>
      <c r="G75" s="60"/>
      <c r="H75" s="61"/>
      <c r="I75" s="59"/>
    </row>
    <row r="76" spans="2:8" ht="13.5" customHeight="1" hidden="1">
      <c r="B76" s="40" t="s">
        <v>98</v>
      </c>
      <c r="C76" s="60"/>
      <c r="D76" s="60"/>
      <c r="E76" s="83"/>
      <c r="F76" s="80"/>
      <c r="G76" s="60"/>
      <c r="H76" s="61"/>
    </row>
    <row r="77" spans="2:8" ht="13.5" customHeight="1">
      <c r="B77" s="40" t="s">
        <v>99</v>
      </c>
      <c r="C77" s="60"/>
      <c r="D77" s="60"/>
      <c r="E77" s="50">
        <v>79717</v>
      </c>
      <c r="F77" s="80"/>
      <c r="G77" s="60"/>
      <c r="H77" s="61"/>
    </row>
    <row r="78" spans="2:8" ht="14.25" hidden="1">
      <c r="B78" s="40" t="s">
        <v>165</v>
      </c>
      <c r="C78" s="60"/>
      <c r="D78" s="60"/>
      <c r="E78" s="50"/>
      <c r="F78" s="67"/>
      <c r="G78" s="60"/>
      <c r="H78" s="60"/>
    </row>
    <row r="79" spans="2:8" ht="14.25" hidden="1">
      <c r="B79" s="40" t="s">
        <v>105</v>
      </c>
      <c r="C79" s="60"/>
      <c r="D79" s="60"/>
      <c r="E79" s="82"/>
      <c r="F79" s="68"/>
      <c r="G79" s="60"/>
      <c r="H79" s="61"/>
    </row>
    <row r="80" spans="2:8" ht="14.25">
      <c r="B80" s="40" t="s">
        <v>94</v>
      </c>
      <c r="C80" s="60"/>
      <c r="D80" s="60"/>
      <c r="E80" s="50">
        <v>37933</v>
      </c>
      <c r="F80" s="68"/>
      <c r="G80" s="60"/>
      <c r="H80" s="61"/>
    </row>
    <row r="81" spans="2:8" ht="14.25">
      <c r="B81" s="40" t="s">
        <v>100</v>
      </c>
      <c r="C81" s="60"/>
      <c r="D81" s="60"/>
      <c r="E81" s="50">
        <v>2318100</v>
      </c>
      <c r="F81" s="68"/>
      <c r="G81" s="60"/>
      <c r="H81" s="61"/>
    </row>
    <row r="82" spans="2:8" ht="14.25">
      <c r="B82" s="40" t="s">
        <v>135</v>
      </c>
      <c r="C82" s="60"/>
      <c r="D82" s="60"/>
      <c r="E82" s="50">
        <v>181604</v>
      </c>
      <c r="F82" s="68"/>
      <c r="G82" s="60"/>
      <c r="H82" s="61"/>
    </row>
    <row r="83" spans="2:8" ht="14.25" hidden="1">
      <c r="B83" s="40" t="s">
        <v>102</v>
      </c>
      <c r="C83" s="60"/>
      <c r="D83" s="60"/>
      <c r="E83" s="83"/>
      <c r="F83" s="68"/>
      <c r="G83" s="60"/>
      <c r="H83" s="61"/>
    </row>
    <row r="84" spans="2:8" ht="14.25" hidden="1">
      <c r="B84" s="40" t="s">
        <v>101</v>
      </c>
      <c r="C84" s="60"/>
      <c r="D84" s="60"/>
      <c r="E84" s="80"/>
      <c r="F84" s="68"/>
      <c r="G84" s="60"/>
      <c r="H84" s="61"/>
    </row>
    <row r="85" spans="2:8" ht="14.25">
      <c r="B85" s="60"/>
      <c r="C85" s="60"/>
      <c r="D85" s="60"/>
      <c r="E85" s="80"/>
      <c r="F85" s="68"/>
      <c r="G85" s="60"/>
      <c r="H85" s="61"/>
    </row>
    <row r="86" spans="2:8" ht="14.25" hidden="1">
      <c r="B86" s="60"/>
      <c r="C86" s="60"/>
      <c r="D86" s="60"/>
      <c r="E86" s="80"/>
      <c r="F86" s="68"/>
      <c r="G86" s="60"/>
      <c r="H86" s="61"/>
    </row>
    <row r="87" spans="2:10" ht="14.25" hidden="1">
      <c r="B87" s="54" t="s">
        <v>143</v>
      </c>
      <c r="E87" s="50"/>
      <c r="F87" s="49">
        <v>0</v>
      </c>
      <c r="J87" s="59"/>
    </row>
    <row r="88" spans="2:8" ht="14.25" hidden="1">
      <c r="B88" s="60"/>
      <c r="C88" s="60"/>
      <c r="D88" s="60"/>
      <c r="E88" s="80"/>
      <c r="F88" s="68"/>
      <c r="G88" s="60"/>
      <c r="H88" s="61"/>
    </row>
    <row r="89" spans="2:8" ht="14.25">
      <c r="B89" s="60"/>
      <c r="C89" s="60"/>
      <c r="D89" s="60"/>
      <c r="E89" s="80"/>
      <c r="F89" s="68"/>
      <c r="G89" s="60"/>
      <c r="H89" s="61"/>
    </row>
    <row r="90" spans="2:8" ht="15" thickBot="1">
      <c r="B90" s="146" t="s">
        <v>85</v>
      </c>
      <c r="C90" s="147"/>
      <c r="D90" s="147"/>
      <c r="E90" s="147"/>
      <c r="F90" s="148"/>
      <c r="G90" s="147"/>
      <c r="H90" s="149">
        <f>H52+H55+3</f>
        <v>14929547</v>
      </c>
    </row>
    <row r="91" ht="15" thickTop="1"/>
    <row r="1496" ht="14.25">
      <c r="C1496" s="40" t="s">
        <v>97</v>
      </c>
    </row>
    <row r="1729" ht="14.25">
      <c r="C1729" s="40" t="s">
        <v>97</v>
      </c>
    </row>
  </sheetData>
  <sheetProtection/>
  <mergeCells count="3">
    <mergeCell ref="B1:H1"/>
    <mergeCell ref="B2:H2"/>
    <mergeCell ref="B3:H3"/>
  </mergeCells>
  <printOptions/>
  <pageMargins left="1.08" right="0.25" top="0.24" bottom="0.23" header="0.17" footer="0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Electoral del Estado de Jalisco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José Manuel Barceló Moreno</dc:creator>
  <cp:keywords/>
  <dc:description/>
  <cp:lastModifiedBy>Adriana Molina Becerril</cp:lastModifiedBy>
  <cp:lastPrinted>2014-08-21T19:10:26Z</cp:lastPrinted>
  <dcterms:created xsi:type="dcterms:W3CDTF">2000-03-14T16:50:30Z</dcterms:created>
  <dcterms:modified xsi:type="dcterms:W3CDTF">2014-09-25T15:15:51Z</dcterms:modified>
  <cp:category/>
  <cp:version/>
  <cp:contentType/>
  <cp:contentStatus/>
</cp:coreProperties>
</file>