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9320" windowHeight="8850" tabRatio="670" firstSheet="1" activeTab="7"/>
  </bookViews>
  <sheets>
    <sheet name="Plantilla de personal" sheetId="31" r:id="rId1"/>
    <sheet name="ActividadesCE" sheetId="2" r:id="rId2"/>
    <sheet name="ActividadesDiseño1" sheetId="5" r:id="rId3"/>
    <sheet name="ActividadesDiseño3" sheetId="13" r:id="rId4"/>
    <sheet name="ActividadesDiseño4" sheetId="12" r:id="rId5"/>
    <sheet name="ActividadesVotoExtranjero" sheetId="14" r:id="rId6"/>
    <sheet name="analisis de casilla" sheetId="42" r:id="rId7"/>
    <sheet name="ActividadesLogística" sheetId="16" r:id="rId8"/>
    <sheet name="INTEGRAC. ORGANIZACION" sheetId="33" r:id="rId9"/>
    <sheet name="CONCENTRADO ORGANIZACION" sheetId="34" r:id="rId10"/>
    <sheet name="Estadistica" sheetId="35" r:id="rId11"/>
    <sheet name="Cartografia" sheetId="36" r:id="rId12"/>
    <sheet name="Habilitar Material" sheetId="37" r:id="rId13"/>
    <sheet name="Docum y Materiales" sheetId="38" r:id="rId14"/>
    <sheet name="Voto en el Extranjero" sheetId="39" r:id="rId15"/>
    <sheet name="Analisis de Casillas" sheetId="40" r:id="rId16"/>
    <sheet name="Preparacion Proceso" sheetId="41" r:id="rId17"/>
  </sheets>
  <externalReferences>
    <externalReference r:id="rId18"/>
    <externalReference r:id="rId19"/>
  </externalReferences>
  <definedNames>
    <definedName name="_xlnm.Print_Area" localSheetId="8">'INTEGRAC. ORGANIZACION'!$A$1:$F$20</definedName>
    <definedName name="_xlnm.Print_Titles" localSheetId="9">'CONCENTRADO ORGANIZACION'!$2:$7</definedName>
    <definedName name="_xlnm.Print_Titles" localSheetId="10">Estadistica!$2:$7</definedName>
    <definedName name="_xlnm.Print_Titles" localSheetId="8">'INTEGRAC. ORGANIZACION'!$2:$7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4" l="1"/>
  <c r="E38" i="41"/>
  <c r="F38" i="41" s="1"/>
  <c r="C38" i="41"/>
  <c r="E37" i="41"/>
  <c r="F37" i="41" s="1"/>
  <c r="R37" i="41" s="1"/>
  <c r="C37" i="41"/>
  <c r="E36" i="41"/>
  <c r="F36" i="41" s="1"/>
  <c r="R36" i="41" s="1"/>
  <c r="C36" i="41"/>
  <c r="E35" i="41"/>
  <c r="F35" i="41" s="1"/>
  <c r="O35" i="41" s="1"/>
  <c r="C35" i="41"/>
  <c r="E34" i="41"/>
  <c r="F34" i="41" s="1"/>
  <c r="P34" i="41" s="1"/>
  <c r="C34" i="41"/>
  <c r="E33" i="41"/>
  <c r="F33" i="41" s="1"/>
  <c r="P33" i="41" s="1"/>
  <c r="C33" i="41"/>
  <c r="P32" i="41"/>
  <c r="Q32" i="41" s="1"/>
  <c r="O32" i="41"/>
  <c r="K32" i="41"/>
  <c r="L32" i="41" s="1"/>
  <c r="L31" i="41" s="1"/>
  <c r="E32" i="41"/>
  <c r="F32" i="41" s="1"/>
  <c r="M32" i="41" s="1"/>
  <c r="M31" i="41" s="1"/>
  <c r="M65" i="34" s="1"/>
  <c r="C32" i="41"/>
  <c r="N31" i="41"/>
  <c r="J31" i="41"/>
  <c r="J65" i="34" s="1"/>
  <c r="I31" i="41"/>
  <c r="H31" i="41"/>
  <c r="H65" i="34" s="1"/>
  <c r="E30" i="41"/>
  <c r="F30" i="41" s="1"/>
  <c r="R30" i="41" s="1"/>
  <c r="S30" i="41" s="1"/>
  <c r="C30" i="41"/>
  <c r="E29" i="41"/>
  <c r="F29" i="41" s="1"/>
  <c r="C29" i="41"/>
  <c r="E28" i="41"/>
  <c r="F28" i="41" s="1"/>
  <c r="C28" i="41"/>
  <c r="E27" i="41"/>
  <c r="F27" i="41" s="1"/>
  <c r="O27" i="41" s="1"/>
  <c r="C27" i="41"/>
  <c r="E26" i="41"/>
  <c r="F26" i="41" s="1"/>
  <c r="P26" i="41" s="1"/>
  <c r="C26" i="41"/>
  <c r="E25" i="41"/>
  <c r="F25" i="41" s="1"/>
  <c r="P25" i="41" s="1"/>
  <c r="C25" i="41"/>
  <c r="O24" i="41"/>
  <c r="P24" i="41" s="1"/>
  <c r="L24" i="41"/>
  <c r="L23" i="41" s="1"/>
  <c r="K24" i="41"/>
  <c r="E24" i="41"/>
  <c r="F24" i="41" s="1"/>
  <c r="C24" i="41"/>
  <c r="N23" i="41"/>
  <c r="N55" i="34" s="1"/>
  <c r="K23" i="41"/>
  <c r="K55" i="34" s="1"/>
  <c r="J23" i="41"/>
  <c r="I23" i="41"/>
  <c r="I55" i="34" s="1"/>
  <c r="H23" i="41"/>
  <c r="F22" i="41"/>
  <c r="N22" i="41" s="1"/>
  <c r="S22" i="41" s="1"/>
  <c r="E21" i="41"/>
  <c r="F21" i="41" s="1"/>
  <c r="G21" i="41" s="1"/>
  <c r="C21" i="41"/>
  <c r="E19" i="41"/>
  <c r="F19" i="41" s="1"/>
  <c r="G19" i="41" s="1"/>
  <c r="C19" i="41"/>
  <c r="E18" i="41"/>
  <c r="F18" i="41" s="1"/>
  <c r="C18" i="41"/>
  <c r="E16" i="41"/>
  <c r="F16" i="41" s="1"/>
  <c r="R16" i="41" s="1"/>
  <c r="S16" i="41" s="1"/>
  <c r="C16" i="41"/>
  <c r="E15" i="41"/>
  <c r="F15" i="41" s="1"/>
  <c r="C15" i="41"/>
  <c r="E14" i="41"/>
  <c r="F14" i="41" s="1"/>
  <c r="C14" i="41"/>
  <c r="E13" i="41"/>
  <c r="F13" i="41" s="1"/>
  <c r="O13" i="41" s="1"/>
  <c r="C13" i="41"/>
  <c r="E12" i="41"/>
  <c r="F12" i="41" s="1"/>
  <c r="C12" i="41"/>
  <c r="E11" i="41"/>
  <c r="F11" i="41" s="1"/>
  <c r="P11" i="41" s="1"/>
  <c r="C11" i="41"/>
  <c r="O10" i="41"/>
  <c r="P10" i="41" s="1"/>
  <c r="Q10" i="41" s="1"/>
  <c r="K10" i="41"/>
  <c r="L10" i="41" s="1"/>
  <c r="L9" i="41" s="1"/>
  <c r="E10" i="41"/>
  <c r="F10" i="41" s="1"/>
  <c r="M10" i="41" s="1"/>
  <c r="M9" i="41" s="1"/>
  <c r="M21" i="34" s="1"/>
  <c r="C10" i="41"/>
  <c r="N9" i="41"/>
  <c r="K9" i="41"/>
  <c r="J9" i="41"/>
  <c r="I9" i="41"/>
  <c r="H9" i="41"/>
  <c r="B2" i="41"/>
  <c r="E32" i="40"/>
  <c r="F32" i="40" s="1"/>
  <c r="G32" i="40" s="1"/>
  <c r="S32" i="40" s="1"/>
  <c r="C32" i="40"/>
  <c r="E31" i="40"/>
  <c r="F31" i="40" s="1"/>
  <c r="G31" i="40" s="1"/>
  <c r="S31" i="40" s="1"/>
  <c r="C31" i="40"/>
  <c r="E30" i="40"/>
  <c r="F30" i="40" s="1"/>
  <c r="G30" i="40" s="1"/>
  <c r="S30" i="40" s="1"/>
  <c r="C30" i="40"/>
  <c r="E29" i="40"/>
  <c r="F29" i="40" s="1"/>
  <c r="C29" i="40"/>
  <c r="R28" i="40"/>
  <c r="Q28" i="40"/>
  <c r="P28" i="40"/>
  <c r="O28" i="40"/>
  <c r="N28" i="40"/>
  <c r="M28" i="40"/>
  <c r="L28" i="40"/>
  <c r="K28" i="40"/>
  <c r="J28" i="40"/>
  <c r="I28" i="40"/>
  <c r="H28" i="40"/>
  <c r="E26" i="40"/>
  <c r="F26" i="40" s="1"/>
  <c r="C26" i="40"/>
  <c r="J24" i="40"/>
  <c r="L24" i="40" s="1"/>
  <c r="F24" i="40"/>
  <c r="M24" i="40" s="1"/>
  <c r="N24" i="40" s="1"/>
  <c r="O24" i="40" s="1"/>
  <c r="P24" i="40" s="1"/>
  <c r="E23" i="40"/>
  <c r="F23" i="40" s="1"/>
  <c r="C23" i="40"/>
  <c r="N21" i="40"/>
  <c r="S21" i="40" s="1"/>
  <c r="F21" i="40"/>
  <c r="I20" i="40"/>
  <c r="E20" i="40"/>
  <c r="F20" i="40" s="1"/>
  <c r="C20" i="40"/>
  <c r="H19" i="40"/>
  <c r="H35" i="34" s="1"/>
  <c r="H34" i="34" s="1"/>
  <c r="I18" i="40"/>
  <c r="J18" i="40" s="1"/>
  <c r="K18" i="40" s="1"/>
  <c r="L18" i="40" s="1"/>
  <c r="M18" i="40" s="1"/>
  <c r="N18" i="40" s="1"/>
  <c r="O18" i="40" s="1"/>
  <c r="P18" i="40" s="1"/>
  <c r="Q18" i="40" s="1"/>
  <c r="R18" i="40" s="1"/>
  <c r="E18" i="40"/>
  <c r="F18" i="40" s="1"/>
  <c r="G18" i="40" s="1"/>
  <c r="C18" i="40"/>
  <c r="I17" i="40"/>
  <c r="J17" i="40" s="1"/>
  <c r="E17" i="40"/>
  <c r="F17" i="40" s="1"/>
  <c r="G17" i="40" s="1"/>
  <c r="C17" i="40"/>
  <c r="J16" i="40"/>
  <c r="K16" i="40" s="1"/>
  <c r="I16" i="40"/>
  <c r="E16" i="40"/>
  <c r="F16" i="40" s="1"/>
  <c r="C16" i="40"/>
  <c r="I15" i="40"/>
  <c r="H15" i="40"/>
  <c r="F14" i="40"/>
  <c r="I14" i="40" s="1"/>
  <c r="S14" i="40" s="1"/>
  <c r="E13" i="40"/>
  <c r="F13" i="40" s="1"/>
  <c r="C13" i="40"/>
  <c r="F11" i="40"/>
  <c r="L11" i="40" s="1"/>
  <c r="S11" i="40" s="1"/>
  <c r="E10" i="40"/>
  <c r="F10" i="40" s="1"/>
  <c r="C10" i="40"/>
  <c r="B2" i="40"/>
  <c r="E24" i="39"/>
  <c r="F24" i="39" s="1"/>
  <c r="C24" i="39"/>
  <c r="O22" i="39"/>
  <c r="F21" i="39"/>
  <c r="M21" i="39" s="1"/>
  <c r="C21" i="39"/>
  <c r="L20" i="39"/>
  <c r="K20" i="39"/>
  <c r="K57" i="34" s="1"/>
  <c r="K56" i="34" s="1"/>
  <c r="J20" i="39"/>
  <c r="I20" i="39"/>
  <c r="I57" i="34" s="1"/>
  <c r="I56" i="34" s="1"/>
  <c r="H20" i="39"/>
  <c r="G20" i="39"/>
  <c r="G57" i="34" s="1"/>
  <c r="G56" i="34" s="1"/>
  <c r="F20" i="39"/>
  <c r="E16" i="39"/>
  <c r="F16" i="39" s="1"/>
  <c r="C16" i="39"/>
  <c r="L15" i="39"/>
  <c r="L50" i="34" s="1"/>
  <c r="L49" i="34" s="1"/>
  <c r="K15" i="39"/>
  <c r="J15" i="39"/>
  <c r="J50" i="34" s="1"/>
  <c r="J49" i="34" s="1"/>
  <c r="I15" i="39"/>
  <c r="H15" i="39"/>
  <c r="H50" i="34" s="1"/>
  <c r="H49" i="34" s="1"/>
  <c r="G15" i="39"/>
  <c r="S14" i="39"/>
  <c r="E13" i="39"/>
  <c r="F13" i="39" s="1"/>
  <c r="C13" i="39"/>
  <c r="F11" i="39"/>
  <c r="H11" i="39" s="1"/>
  <c r="K10" i="39"/>
  <c r="J10" i="39"/>
  <c r="E10" i="39"/>
  <c r="F10" i="39" s="1"/>
  <c r="C10" i="39"/>
  <c r="G9" i="39"/>
  <c r="B2" i="39"/>
  <c r="R11" i="38"/>
  <c r="R13" i="33" s="1"/>
  <c r="P11" i="38"/>
  <c r="O11" i="38"/>
  <c r="N11" i="38"/>
  <c r="M11" i="38"/>
  <c r="L11" i="38"/>
  <c r="K11" i="38"/>
  <c r="I11" i="38"/>
  <c r="H11" i="38"/>
  <c r="H13" i="33" s="1"/>
  <c r="G11" i="38"/>
  <c r="F11" i="38"/>
  <c r="F13" i="33" s="1"/>
  <c r="Q10" i="38"/>
  <c r="Q11" i="38" s="1"/>
  <c r="J10" i="38"/>
  <c r="R9" i="38"/>
  <c r="Q9" i="38"/>
  <c r="P9" i="38"/>
  <c r="O9" i="38"/>
  <c r="N9" i="38"/>
  <c r="M9" i="38"/>
  <c r="L9" i="38"/>
  <c r="K9" i="38"/>
  <c r="I9" i="38"/>
  <c r="H9" i="38"/>
  <c r="G9" i="38"/>
  <c r="F9" i="38"/>
  <c r="B2" i="38"/>
  <c r="E42" i="37"/>
  <c r="F42" i="37" s="1"/>
  <c r="C42" i="37"/>
  <c r="R41" i="37"/>
  <c r="Q41" i="37"/>
  <c r="P41" i="37"/>
  <c r="O41" i="37"/>
  <c r="N41" i="37"/>
  <c r="M41" i="37"/>
  <c r="L41" i="37"/>
  <c r="K41" i="37"/>
  <c r="J41" i="37"/>
  <c r="I41" i="37"/>
  <c r="G41" i="37"/>
  <c r="E40" i="37"/>
  <c r="D40" i="37"/>
  <c r="C40" i="37"/>
  <c r="E39" i="37"/>
  <c r="D39" i="37"/>
  <c r="F39" i="37" s="1"/>
  <c r="C39" i="37"/>
  <c r="R38" i="37"/>
  <c r="Q38" i="37"/>
  <c r="P38" i="37"/>
  <c r="O38" i="37"/>
  <c r="N38" i="37"/>
  <c r="M38" i="37"/>
  <c r="L38" i="37"/>
  <c r="K38" i="37"/>
  <c r="J38" i="37"/>
  <c r="I38" i="37"/>
  <c r="G38" i="37"/>
  <c r="F37" i="37"/>
  <c r="E36" i="37"/>
  <c r="F36" i="37" s="1"/>
  <c r="C36" i="37"/>
  <c r="R35" i="37"/>
  <c r="R67" i="34" s="1"/>
  <c r="R66" i="34" s="1"/>
  <c r="Q35" i="37"/>
  <c r="P35" i="37"/>
  <c r="P67" i="34" s="1"/>
  <c r="O35" i="37"/>
  <c r="N35" i="37"/>
  <c r="N67" i="34" s="1"/>
  <c r="N66" i="34" s="1"/>
  <c r="M35" i="37"/>
  <c r="L35" i="37"/>
  <c r="L67" i="34" s="1"/>
  <c r="K35" i="37"/>
  <c r="J35" i="37"/>
  <c r="J67" i="34" s="1"/>
  <c r="J66" i="34" s="1"/>
  <c r="I35" i="37"/>
  <c r="G35" i="37"/>
  <c r="G67" i="34" s="1"/>
  <c r="E34" i="37"/>
  <c r="F34" i="37" s="1"/>
  <c r="C34" i="37"/>
  <c r="E33" i="37"/>
  <c r="F33" i="37" s="1"/>
  <c r="H33" i="37" s="1"/>
  <c r="S33" i="37" s="1"/>
  <c r="C33" i="37"/>
  <c r="E32" i="37"/>
  <c r="F32" i="37" s="1"/>
  <c r="H32" i="37" s="1"/>
  <c r="S32" i="37" s="1"/>
  <c r="C32" i="37"/>
  <c r="E31" i="37"/>
  <c r="F31" i="37" s="1"/>
  <c r="H31" i="37" s="1"/>
  <c r="S31" i="37" s="1"/>
  <c r="C31" i="37"/>
  <c r="E30" i="37"/>
  <c r="F30" i="37" s="1"/>
  <c r="H30" i="37" s="1"/>
  <c r="S30" i="37" s="1"/>
  <c r="C30" i="37"/>
  <c r="E29" i="37"/>
  <c r="F29" i="37" s="1"/>
  <c r="H29" i="37" s="1"/>
  <c r="S29" i="37" s="1"/>
  <c r="C29" i="37"/>
  <c r="E28" i="37"/>
  <c r="F28" i="37" s="1"/>
  <c r="C28" i="37"/>
  <c r="R27" i="37"/>
  <c r="Q27" i="37"/>
  <c r="Q60" i="34" s="1"/>
  <c r="Q59" i="34" s="1"/>
  <c r="P27" i="37"/>
  <c r="O27" i="37"/>
  <c r="O60" i="34" s="1"/>
  <c r="O59" i="34" s="1"/>
  <c r="N27" i="37"/>
  <c r="M27" i="37"/>
  <c r="M60" i="34" s="1"/>
  <c r="M59" i="34" s="1"/>
  <c r="K27" i="37"/>
  <c r="J27" i="37"/>
  <c r="J60" i="34" s="1"/>
  <c r="J59" i="34" s="1"/>
  <c r="I27" i="37"/>
  <c r="S26" i="37"/>
  <c r="E25" i="37"/>
  <c r="F25" i="37" s="1"/>
  <c r="C25" i="37"/>
  <c r="F23" i="37"/>
  <c r="N23" i="37" s="1"/>
  <c r="S23" i="37" s="1"/>
  <c r="P22" i="37"/>
  <c r="K22" i="37"/>
  <c r="L22" i="37" s="1"/>
  <c r="M22" i="37" s="1"/>
  <c r="M21" i="37" s="1"/>
  <c r="H22" i="37"/>
  <c r="H21" i="37" s="1"/>
  <c r="E22" i="37"/>
  <c r="F22" i="37" s="1"/>
  <c r="N22" i="37" s="1"/>
  <c r="N21" i="37" s="1"/>
  <c r="N29" i="34" s="1"/>
  <c r="C22" i="37"/>
  <c r="O21" i="37"/>
  <c r="L21" i="37"/>
  <c r="K21" i="37"/>
  <c r="J21" i="37"/>
  <c r="I21" i="37"/>
  <c r="G21" i="37"/>
  <c r="G29" i="34" s="1"/>
  <c r="S20" i="37"/>
  <c r="K19" i="37"/>
  <c r="E19" i="37"/>
  <c r="F19" i="37" s="1"/>
  <c r="C19" i="37"/>
  <c r="J18" i="37"/>
  <c r="I18" i="37"/>
  <c r="G18" i="37"/>
  <c r="E17" i="37"/>
  <c r="F17" i="37" s="1"/>
  <c r="H17" i="37" s="1"/>
  <c r="S17" i="37" s="1"/>
  <c r="C17" i="37"/>
  <c r="E16" i="37"/>
  <c r="F16" i="37" s="1"/>
  <c r="H16" i="37" s="1"/>
  <c r="S16" i="37" s="1"/>
  <c r="C16" i="37"/>
  <c r="E15" i="37"/>
  <c r="F15" i="37" s="1"/>
  <c r="H15" i="37" s="1"/>
  <c r="S15" i="37" s="1"/>
  <c r="C15" i="37"/>
  <c r="K14" i="37"/>
  <c r="L14" i="37" s="1"/>
  <c r="E14" i="37"/>
  <c r="F14" i="37" s="1"/>
  <c r="C14" i="37"/>
  <c r="K13" i="37"/>
  <c r="J13" i="37"/>
  <c r="I13" i="37"/>
  <c r="G13" i="37"/>
  <c r="S12" i="37"/>
  <c r="E11" i="37"/>
  <c r="F11" i="37" s="1"/>
  <c r="C11" i="37"/>
  <c r="L10" i="37"/>
  <c r="M10" i="37" s="1"/>
  <c r="E10" i="37"/>
  <c r="F10" i="37" s="1"/>
  <c r="H10" i="37" s="1"/>
  <c r="C10" i="37"/>
  <c r="L9" i="37"/>
  <c r="K9" i="37"/>
  <c r="J9" i="37"/>
  <c r="I9" i="37"/>
  <c r="G9" i="37"/>
  <c r="B2" i="37"/>
  <c r="E30" i="36"/>
  <c r="F30" i="36" s="1"/>
  <c r="G30" i="36" s="1"/>
  <c r="S30" i="36" s="1"/>
  <c r="C30" i="36"/>
  <c r="E29" i="36"/>
  <c r="F29" i="36" s="1"/>
  <c r="G29" i="36" s="1"/>
  <c r="S29" i="36" s="1"/>
  <c r="C29" i="36"/>
  <c r="E28" i="36"/>
  <c r="F28" i="36" s="1"/>
  <c r="C28" i="36"/>
  <c r="R27" i="36"/>
  <c r="R83" i="34" s="1"/>
  <c r="Q27" i="36"/>
  <c r="P27" i="36"/>
  <c r="P83" i="34" s="1"/>
  <c r="O27" i="36"/>
  <c r="N27" i="36"/>
  <c r="N83" i="34" s="1"/>
  <c r="M27" i="36"/>
  <c r="L27" i="36"/>
  <c r="L83" i="34" s="1"/>
  <c r="K27" i="36"/>
  <c r="J27" i="36"/>
  <c r="J83" i="34" s="1"/>
  <c r="I27" i="36"/>
  <c r="H27" i="36"/>
  <c r="H83" i="34" s="1"/>
  <c r="E26" i="36"/>
  <c r="F26" i="36" s="1"/>
  <c r="G26" i="36" s="1"/>
  <c r="S26" i="36" s="1"/>
  <c r="C26" i="36"/>
  <c r="E25" i="36"/>
  <c r="F25" i="36" s="1"/>
  <c r="C25" i="36"/>
  <c r="R24" i="36"/>
  <c r="Q24" i="36"/>
  <c r="P24" i="36"/>
  <c r="O24" i="36"/>
  <c r="N24" i="36"/>
  <c r="M24" i="36"/>
  <c r="L24" i="36"/>
  <c r="K24" i="36"/>
  <c r="J24" i="36"/>
  <c r="I24" i="36"/>
  <c r="H24" i="36"/>
  <c r="E22" i="36"/>
  <c r="F22" i="36" s="1"/>
  <c r="C22" i="36"/>
  <c r="R21" i="36"/>
  <c r="Q21" i="36"/>
  <c r="P21" i="36"/>
  <c r="O21" i="36"/>
  <c r="N21" i="36"/>
  <c r="M21" i="36"/>
  <c r="L21" i="36"/>
  <c r="K21" i="36"/>
  <c r="J21" i="36"/>
  <c r="F20" i="36"/>
  <c r="E19" i="36"/>
  <c r="F19" i="36" s="1"/>
  <c r="C19" i="36"/>
  <c r="R18" i="36"/>
  <c r="R53" i="34" s="1"/>
  <c r="Q18" i="36"/>
  <c r="P18" i="36"/>
  <c r="P53" i="34" s="1"/>
  <c r="O18" i="36"/>
  <c r="N18" i="36"/>
  <c r="N53" i="34" s="1"/>
  <c r="M18" i="36"/>
  <c r="L18" i="36"/>
  <c r="L53" i="34" s="1"/>
  <c r="K18" i="36"/>
  <c r="J18" i="36"/>
  <c r="J53" i="34" s="1"/>
  <c r="F17" i="36"/>
  <c r="N17" i="36" s="1"/>
  <c r="P16" i="36"/>
  <c r="Q16" i="36" s="1"/>
  <c r="K16" i="36"/>
  <c r="L16" i="36" s="1"/>
  <c r="F16" i="36"/>
  <c r="G16" i="36" s="1"/>
  <c r="C16" i="36"/>
  <c r="P15" i="36"/>
  <c r="O15" i="36"/>
  <c r="K15" i="36"/>
  <c r="J15" i="36"/>
  <c r="I15" i="36"/>
  <c r="H15" i="36"/>
  <c r="F15" i="36"/>
  <c r="F14" i="36"/>
  <c r="I14" i="36" s="1"/>
  <c r="S14" i="36" s="1"/>
  <c r="K13" i="36"/>
  <c r="L13" i="36" s="1"/>
  <c r="E13" i="36"/>
  <c r="F13" i="36" s="1"/>
  <c r="G13" i="36" s="1"/>
  <c r="C13" i="36"/>
  <c r="K12" i="36"/>
  <c r="J12" i="36"/>
  <c r="J19" i="34" s="1"/>
  <c r="E11" i="36"/>
  <c r="F11" i="36" s="1"/>
  <c r="G11" i="36" s="1"/>
  <c r="S11" i="36" s="1"/>
  <c r="C11" i="36"/>
  <c r="K10" i="36"/>
  <c r="L10" i="36" s="1"/>
  <c r="E10" i="36"/>
  <c r="F10" i="36" s="1"/>
  <c r="C10" i="36"/>
  <c r="K9" i="36"/>
  <c r="K31" i="36" s="1"/>
  <c r="J9" i="36"/>
  <c r="I9" i="36"/>
  <c r="H9" i="36"/>
  <c r="B2" i="36"/>
  <c r="F26" i="35"/>
  <c r="G26" i="35" s="1"/>
  <c r="G25" i="35" s="1"/>
  <c r="C26" i="35"/>
  <c r="R25" i="35"/>
  <c r="Q25" i="35"/>
  <c r="P25" i="35"/>
  <c r="O25" i="35"/>
  <c r="N25" i="35"/>
  <c r="M25" i="35"/>
  <c r="L25" i="35"/>
  <c r="K25" i="35"/>
  <c r="J25" i="35"/>
  <c r="I25" i="35"/>
  <c r="H25" i="35"/>
  <c r="F25" i="35"/>
  <c r="F24" i="35"/>
  <c r="N24" i="35" s="1"/>
  <c r="N22" i="35" s="1"/>
  <c r="F23" i="35"/>
  <c r="E23" i="35"/>
  <c r="C23" i="35"/>
  <c r="R22" i="35"/>
  <c r="Q22" i="35"/>
  <c r="Q70" i="34" s="1"/>
  <c r="P22" i="35"/>
  <c r="O22" i="35"/>
  <c r="O70" i="34" s="1"/>
  <c r="M22" i="35"/>
  <c r="L22" i="35"/>
  <c r="L70" i="34" s="1"/>
  <c r="K22" i="35"/>
  <c r="J22" i="35"/>
  <c r="J70" i="34" s="1"/>
  <c r="I22" i="35"/>
  <c r="H22" i="35"/>
  <c r="H70" i="34" s="1"/>
  <c r="S21" i="35"/>
  <c r="F21" i="35"/>
  <c r="E20" i="35"/>
  <c r="F20" i="35" s="1"/>
  <c r="C20" i="35"/>
  <c r="R19" i="35"/>
  <c r="R30" i="35" s="1"/>
  <c r="P19" i="35"/>
  <c r="P30" i="35" s="1"/>
  <c r="O19" i="35"/>
  <c r="N19" i="35"/>
  <c r="N30" i="35" s="1"/>
  <c r="M19" i="35"/>
  <c r="K19" i="35"/>
  <c r="J19" i="35"/>
  <c r="I19" i="35"/>
  <c r="H19" i="35"/>
  <c r="G19" i="35"/>
  <c r="F17" i="35"/>
  <c r="G17" i="35" s="1"/>
  <c r="F16" i="35"/>
  <c r="G16" i="35" s="1"/>
  <c r="F15" i="35"/>
  <c r="G15" i="35" s="1"/>
  <c r="F14" i="35"/>
  <c r="H14" i="35" s="1"/>
  <c r="K13" i="35"/>
  <c r="J13" i="35"/>
  <c r="F13" i="35"/>
  <c r="J11" i="35"/>
  <c r="F11" i="35"/>
  <c r="M11" i="35" s="1"/>
  <c r="N11" i="35" s="1"/>
  <c r="O10" i="35"/>
  <c r="P10" i="35" s="1"/>
  <c r="J10" i="35"/>
  <c r="K10" i="35" s="1"/>
  <c r="F10" i="35"/>
  <c r="I9" i="35"/>
  <c r="H9" i="35"/>
  <c r="G9" i="35"/>
  <c r="B2" i="35"/>
  <c r="Q83" i="34"/>
  <c r="O83" i="34"/>
  <c r="M83" i="34"/>
  <c r="K83" i="34"/>
  <c r="I83" i="34"/>
  <c r="C83" i="34"/>
  <c r="R82" i="34"/>
  <c r="Q82" i="34"/>
  <c r="Q81" i="34" s="1"/>
  <c r="P82" i="34"/>
  <c r="O82" i="34"/>
  <c r="O81" i="34" s="1"/>
  <c r="N82" i="34"/>
  <c r="M82" i="34"/>
  <c r="M81" i="34" s="1"/>
  <c r="L82" i="34"/>
  <c r="K82" i="34"/>
  <c r="K81" i="34" s="1"/>
  <c r="J82" i="34"/>
  <c r="I82" i="34"/>
  <c r="I81" i="34" s="1"/>
  <c r="H82" i="34"/>
  <c r="F82" i="34"/>
  <c r="C82" i="34"/>
  <c r="R81" i="34"/>
  <c r="P81" i="34"/>
  <c r="N81" i="34"/>
  <c r="L81" i="34"/>
  <c r="J81" i="34"/>
  <c r="H81" i="34"/>
  <c r="G80" i="34"/>
  <c r="S80" i="34" s="1"/>
  <c r="E80" i="34"/>
  <c r="R79" i="34"/>
  <c r="R78" i="34" s="1"/>
  <c r="Q79" i="34"/>
  <c r="Q78" i="34" s="1"/>
  <c r="P79" i="34"/>
  <c r="P78" i="34" s="1"/>
  <c r="O79" i="34"/>
  <c r="O78" i="34" s="1"/>
  <c r="N79" i="34"/>
  <c r="N78" i="34" s="1"/>
  <c r="M79" i="34"/>
  <c r="M78" i="34" s="1"/>
  <c r="L79" i="34"/>
  <c r="K79" i="34"/>
  <c r="K78" i="34" s="1"/>
  <c r="J79" i="34"/>
  <c r="J78" i="34" s="1"/>
  <c r="I79" i="34"/>
  <c r="I78" i="34" s="1"/>
  <c r="H79" i="34"/>
  <c r="H78" i="34" s="1"/>
  <c r="E79" i="34"/>
  <c r="C79" i="34"/>
  <c r="L78" i="34"/>
  <c r="R76" i="34"/>
  <c r="R75" i="34" s="1"/>
  <c r="Q76" i="34"/>
  <c r="Q75" i="34" s="1"/>
  <c r="P76" i="34"/>
  <c r="O76" i="34"/>
  <c r="O75" i="34" s="1"/>
  <c r="N76" i="34"/>
  <c r="N75" i="34" s="1"/>
  <c r="M76" i="34"/>
  <c r="M75" i="34" s="1"/>
  <c r="L76" i="34"/>
  <c r="K76" i="34"/>
  <c r="K75" i="34" s="1"/>
  <c r="J76" i="34"/>
  <c r="J75" i="34" s="1"/>
  <c r="I76" i="34"/>
  <c r="I75" i="34" s="1"/>
  <c r="G76" i="34"/>
  <c r="E76" i="34"/>
  <c r="C76" i="34"/>
  <c r="P75" i="34"/>
  <c r="L75" i="34"/>
  <c r="G75" i="34"/>
  <c r="E74" i="34"/>
  <c r="C74" i="34"/>
  <c r="E73" i="34"/>
  <c r="C73" i="34"/>
  <c r="R71" i="34"/>
  <c r="Q71" i="34"/>
  <c r="P71" i="34"/>
  <c r="O71" i="34"/>
  <c r="N71" i="34"/>
  <c r="M71" i="34"/>
  <c r="L71" i="34"/>
  <c r="K71" i="34"/>
  <c r="J71" i="34"/>
  <c r="I71" i="34"/>
  <c r="H71" i="34"/>
  <c r="C71" i="34"/>
  <c r="R70" i="34"/>
  <c r="R69" i="34" s="1"/>
  <c r="P70" i="34"/>
  <c r="N70" i="34"/>
  <c r="N69" i="34" s="1"/>
  <c r="M70" i="34"/>
  <c r="M69" i="34" s="1"/>
  <c r="K70" i="34"/>
  <c r="I70" i="34"/>
  <c r="C70" i="34"/>
  <c r="P69" i="34"/>
  <c r="I69" i="34"/>
  <c r="F68" i="34"/>
  <c r="Q67" i="34"/>
  <c r="Q66" i="34" s="1"/>
  <c r="O67" i="34"/>
  <c r="O66" i="34" s="1"/>
  <c r="M67" i="34"/>
  <c r="M66" i="34" s="1"/>
  <c r="K67" i="34"/>
  <c r="K66" i="34" s="1"/>
  <c r="I67" i="34"/>
  <c r="I66" i="34" s="1"/>
  <c r="E67" i="34"/>
  <c r="C67" i="34"/>
  <c r="P66" i="34"/>
  <c r="L66" i="34"/>
  <c r="G66" i="34"/>
  <c r="N65" i="34"/>
  <c r="L65" i="34"/>
  <c r="I65" i="34"/>
  <c r="C65" i="34"/>
  <c r="C64" i="34"/>
  <c r="R63" i="34"/>
  <c r="Q63" i="34"/>
  <c r="P63" i="34"/>
  <c r="O63" i="34"/>
  <c r="N63" i="34"/>
  <c r="M63" i="34"/>
  <c r="L63" i="34"/>
  <c r="K63" i="34"/>
  <c r="J63" i="34"/>
  <c r="C63" i="34"/>
  <c r="R60" i="34"/>
  <c r="P60" i="34"/>
  <c r="N60" i="34"/>
  <c r="K60" i="34"/>
  <c r="I60" i="34"/>
  <c r="C60" i="34"/>
  <c r="R59" i="34"/>
  <c r="P59" i="34"/>
  <c r="N59" i="34"/>
  <c r="K59" i="34"/>
  <c r="I59" i="34"/>
  <c r="O58" i="34"/>
  <c r="L57" i="34"/>
  <c r="L56" i="34" s="1"/>
  <c r="J57" i="34"/>
  <c r="J56" i="34" s="1"/>
  <c r="H57" i="34"/>
  <c r="H56" i="34" s="1"/>
  <c r="F57" i="34"/>
  <c r="F56" i="34" s="1"/>
  <c r="C57" i="34"/>
  <c r="L55" i="34"/>
  <c r="J55" i="34"/>
  <c r="H55" i="34"/>
  <c r="C55" i="34"/>
  <c r="C54" i="34"/>
  <c r="Q53" i="34"/>
  <c r="O53" i="34"/>
  <c r="M53" i="34"/>
  <c r="K53" i="34"/>
  <c r="C53" i="34"/>
  <c r="K50" i="34"/>
  <c r="K49" i="34" s="1"/>
  <c r="I50" i="34"/>
  <c r="I49" i="34" s="1"/>
  <c r="G50" i="34"/>
  <c r="E50" i="34"/>
  <c r="C50" i="34"/>
  <c r="G49" i="34"/>
  <c r="S48" i="34"/>
  <c r="E47" i="34"/>
  <c r="C47" i="34"/>
  <c r="R45" i="34"/>
  <c r="Q45" i="34"/>
  <c r="P45" i="34"/>
  <c r="P43" i="34" s="1"/>
  <c r="O45" i="34"/>
  <c r="N45" i="34"/>
  <c r="N43" i="34" s="1"/>
  <c r="M45" i="34"/>
  <c r="L45" i="34"/>
  <c r="K45" i="34"/>
  <c r="J45" i="34"/>
  <c r="I45" i="34"/>
  <c r="G45" i="34"/>
  <c r="R44" i="34"/>
  <c r="R43" i="34" s="1"/>
  <c r="P44" i="34"/>
  <c r="O44" i="34"/>
  <c r="O43" i="34" s="1"/>
  <c r="N44" i="34"/>
  <c r="M44" i="34"/>
  <c r="M43" i="34" s="1"/>
  <c r="K44" i="34"/>
  <c r="J44" i="34"/>
  <c r="J43" i="34" s="1"/>
  <c r="I44" i="34"/>
  <c r="H44" i="34"/>
  <c r="G44" i="34"/>
  <c r="C44" i="34"/>
  <c r="K43" i="34"/>
  <c r="I43" i="34"/>
  <c r="G43" i="34"/>
  <c r="F42" i="34"/>
  <c r="H42" i="34" s="1"/>
  <c r="G41" i="34"/>
  <c r="G40" i="34" s="1"/>
  <c r="E41" i="34"/>
  <c r="C41" i="34"/>
  <c r="E38" i="34"/>
  <c r="C38" i="34"/>
  <c r="F36" i="34"/>
  <c r="N36" i="34" s="1"/>
  <c r="S36" i="34" s="1"/>
  <c r="E35" i="34"/>
  <c r="C35" i="34"/>
  <c r="I33" i="34"/>
  <c r="E33" i="34"/>
  <c r="I32" i="34"/>
  <c r="H32" i="34"/>
  <c r="E32" i="34"/>
  <c r="C32" i="34"/>
  <c r="I31" i="34"/>
  <c r="H31" i="34"/>
  <c r="C30" i="34"/>
  <c r="O29" i="34"/>
  <c r="M29" i="34"/>
  <c r="L29" i="34"/>
  <c r="K29" i="34"/>
  <c r="J29" i="34"/>
  <c r="I29" i="34"/>
  <c r="H29" i="34"/>
  <c r="E29" i="34"/>
  <c r="C29" i="34"/>
  <c r="S27" i="34"/>
  <c r="J26" i="34"/>
  <c r="J25" i="34" s="1"/>
  <c r="I26" i="34"/>
  <c r="G26" i="34"/>
  <c r="G25" i="34" s="1"/>
  <c r="E26" i="34"/>
  <c r="C26" i="34"/>
  <c r="I25" i="34"/>
  <c r="K23" i="34"/>
  <c r="K22" i="34" s="1"/>
  <c r="J23" i="34"/>
  <c r="J22" i="34" s="1"/>
  <c r="I23" i="34"/>
  <c r="I22" i="34" s="1"/>
  <c r="G23" i="34"/>
  <c r="G22" i="34" s="1"/>
  <c r="C23" i="34"/>
  <c r="N21" i="34"/>
  <c r="L21" i="34"/>
  <c r="K21" i="34"/>
  <c r="J21" i="34"/>
  <c r="I21" i="34"/>
  <c r="H21" i="34"/>
  <c r="C21" i="34"/>
  <c r="C20" i="34"/>
  <c r="K19" i="34"/>
  <c r="C19" i="34"/>
  <c r="F17" i="34"/>
  <c r="L17" i="34" s="1"/>
  <c r="S17" i="34" s="1"/>
  <c r="E16" i="34"/>
  <c r="C16" i="34"/>
  <c r="S14" i="34"/>
  <c r="L13" i="34"/>
  <c r="K13" i="34"/>
  <c r="J13" i="34"/>
  <c r="I13" i="34"/>
  <c r="G13" i="34"/>
  <c r="C13" i="34"/>
  <c r="L12" i="34"/>
  <c r="K12" i="34"/>
  <c r="J12" i="34"/>
  <c r="I12" i="34"/>
  <c r="G12" i="34"/>
  <c r="K11" i="34"/>
  <c r="K10" i="34" s="1"/>
  <c r="J11" i="34"/>
  <c r="J10" i="34" s="1"/>
  <c r="I11" i="34"/>
  <c r="I10" i="34" s="1"/>
  <c r="H11" i="34"/>
  <c r="H10" i="34"/>
  <c r="B2" i="34"/>
  <c r="C16" i="33"/>
  <c r="C15" i="33"/>
  <c r="C14" i="33"/>
  <c r="Q13" i="33"/>
  <c r="P13" i="33"/>
  <c r="O13" i="33"/>
  <c r="N13" i="33"/>
  <c r="M13" i="33"/>
  <c r="L13" i="33"/>
  <c r="K13" i="33"/>
  <c r="I13" i="33"/>
  <c r="G13" i="33"/>
  <c r="C13" i="33"/>
  <c r="C12" i="33"/>
  <c r="K11" i="33"/>
  <c r="C11" i="33"/>
  <c r="R10" i="33"/>
  <c r="P10" i="33"/>
  <c r="N10" i="33"/>
  <c r="C10" i="33"/>
  <c r="B2" i="33"/>
  <c r="M10" i="39" l="1"/>
  <c r="F9" i="39"/>
  <c r="F41" i="34" s="1"/>
  <c r="F40" i="34" s="1"/>
  <c r="H45" i="34"/>
  <c r="H43" i="34" s="1"/>
  <c r="K69" i="34"/>
  <c r="H69" i="34"/>
  <c r="J69" i="34"/>
  <c r="L69" i="34"/>
  <c r="O69" i="34"/>
  <c r="Q69" i="34"/>
  <c r="M10" i="35"/>
  <c r="M9" i="35" s="1"/>
  <c r="F9" i="35"/>
  <c r="L11" i="35"/>
  <c r="J9" i="35"/>
  <c r="G23" i="35"/>
  <c r="G22" i="35" s="1"/>
  <c r="F22" i="35"/>
  <c r="F70" i="34" s="1"/>
  <c r="L19" i="37"/>
  <c r="K18" i="37"/>
  <c r="K26" i="34" s="1"/>
  <c r="K25" i="34" s="1"/>
  <c r="J11" i="38"/>
  <c r="J13" i="33" s="1"/>
  <c r="S13" i="33" s="1"/>
  <c r="J9" i="38"/>
  <c r="L13" i="35"/>
  <c r="F12" i="35"/>
  <c r="H30" i="35"/>
  <c r="H10" i="33" s="1"/>
  <c r="J30" i="35"/>
  <c r="J10" i="33" s="1"/>
  <c r="M30" i="35"/>
  <c r="M10" i="33" s="1"/>
  <c r="O30" i="35"/>
  <c r="O10" i="33" s="1"/>
  <c r="Q22" i="37"/>
  <c r="P21" i="37"/>
  <c r="P29" i="34" s="1"/>
  <c r="S9" i="38"/>
  <c r="J20" i="40"/>
  <c r="I19" i="40"/>
  <c r="I35" i="34" s="1"/>
  <c r="I34" i="34" s="1"/>
  <c r="G30" i="35"/>
  <c r="G10" i="33" s="1"/>
  <c r="I30" i="35"/>
  <c r="I10" i="33" s="1"/>
  <c r="K30" i="35"/>
  <c r="K10" i="33" s="1"/>
  <c r="J31" i="36"/>
  <c r="J11" i="33" s="1"/>
  <c r="S18" i="40"/>
  <c r="F21" i="37"/>
  <c r="F29" i="34" s="1"/>
  <c r="H19" i="37"/>
  <c r="H18" i="37" s="1"/>
  <c r="H26" i="34" s="1"/>
  <c r="H25" i="34" s="1"/>
  <c r="F18" i="37"/>
  <c r="F26" i="34" s="1"/>
  <c r="F25" i="34" s="1"/>
  <c r="G13" i="40"/>
  <c r="H13" i="40" s="1"/>
  <c r="F12" i="40"/>
  <c r="F20" i="34" s="1"/>
  <c r="G18" i="41"/>
  <c r="G17" i="41" s="1"/>
  <c r="F17" i="41"/>
  <c r="F30" i="34" s="1"/>
  <c r="F40" i="37"/>
  <c r="H40" i="37" s="1"/>
  <c r="S40" i="37" s="1"/>
  <c r="F20" i="41"/>
  <c r="S45" i="34"/>
  <c r="F12" i="36"/>
  <c r="F19" i="34" s="1"/>
  <c r="I42" i="34"/>
  <c r="J42" i="34" s="1"/>
  <c r="K42" i="34" s="1"/>
  <c r="L42" i="34" s="1"/>
  <c r="M42" i="34" s="1"/>
  <c r="N42" i="34" s="1"/>
  <c r="O42" i="34" s="1"/>
  <c r="P42" i="34" s="1"/>
  <c r="Q42" i="34" s="1"/>
  <c r="J33" i="34"/>
  <c r="K33" i="34" s="1"/>
  <c r="L33" i="34" s="1"/>
  <c r="M33" i="34" s="1"/>
  <c r="N33" i="34" s="1"/>
  <c r="O33" i="34" s="1"/>
  <c r="P33" i="34" s="1"/>
  <c r="Q33" i="34" s="1"/>
  <c r="R33" i="34" s="1"/>
  <c r="L10" i="35"/>
  <c r="L9" i="35" s="1"/>
  <c r="K9" i="35"/>
  <c r="N9" i="35"/>
  <c r="O11" i="35"/>
  <c r="I14" i="35"/>
  <c r="H16" i="35"/>
  <c r="I16" i="35" s="1"/>
  <c r="J16" i="35" s="1"/>
  <c r="K16" i="35" s="1"/>
  <c r="L16" i="35" s="1"/>
  <c r="M16" i="35" s="1"/>
  <c r="N16" i="35" s="1"/>
  <c r="O16" i="35" s="1"/>
  <c r="P16" i="35" s="1"/>
  <c r="Q16" i="35" s="1"/>
  <c r="R16" i="35" s="1"/>
  <c r="G82" i="34"/>
  <c r="S25" i="35"/>
  <c r="M10" i="36"/>
  <c r="L9" i="36"/>
  <c r="H13" i="36"/>
  <c r="G12" i="36"/>
  <c r="G15" i="36"/>
  <c r="R16" i="36"/>
  <c r="R15" i="36" s="1"/>
  <c r="Q15" i="36"/>
  <c r="G19" i="36"/>
  <c r="F18" i="36"/>
  <c r="F53" i="34" s="1"/>
  <c r="G22" i="36"/>
  <c r="F21" i="36"/>
  <c r="F63" i="34" s="1"/>
  <c r="F27" i="36"/>
  <c r="F83" i="34" s="1"/>
  <c r="F81" i="34" s="1"/>
  <c r="G28" i="36"/>
  <c r="N10" i="37"/>
  <c r="M9" i="37"/>
  <c r="F9" i="37"/>
  <c r="H11" i="37"/>
  <c r="S11" i="37" s="1"/>
  <c r="M14" i="37"/>
  <c r="L13" i="37"/>
  <c r="L23" i="34" s="1"/>
  <c r="L22" i="34" s="1"/>
  <c r="M19" i="37"/>
  <c r="L18" i="37"/>
  <c r="L26" i="34" s="1"/>
  <c r="L25" i="34" s="1"/>
  <c r="Q10" i="35"/>
  <c r="N13" i="35"/>
  <c r="I15" i="35"/>
  <c r="K15" i="35" s="1"/>
  <c r="M15" i="35" s="1"/>
  <c r="O15" i="35" s="1"/>
  <c r="Q15" i="35" s="1"/>
  <c r="S15" i="35"/>
  <c r="G12" i="35"/>
  <c r="H17" i="35"/>
  <c r="I17" i="35" s="1"/>
  <c r="J17" i="35" s="1"/>
  <c r="K17" i="35" s="1"/>
  <c r="L17" i="35" s="1"/>
  <c r="M17" i="35" s="1"/>
  <c r="N17" i="35" s="1"/>
  <c r="O17" i="35" s="1"/>
  <c r="P17" i="35" s="1"/>
  <c r="Q17" i="35" s="1"/>
  <c r="R17" i="35" s="1"/>
  <c r="F19" i="35"/>
  <c r="L20" i="35"/>
  <c r="F9" i="36"/>
  <c r="G10" i="36"/>
  <c r="M13" i="36"/>
  <c r="L12" i="36"/>
  <c r="L19" i="34" s="1"/>
  <c r="L15" i="36"/>
  <c r="M16" i="36"/>
  <c r="M15" i="36" s="1"/>
  <c r="S17" i="36"/>
  <c r="N15" i="36"/>
  <c r="F24" i="36"/>
  <c r="F71" i="34" s="1"/>
  <c r="G25" i="36"/>
  <c r="F13" i="37"/>
  <c r="F23" i="34" s="1"/>
  <c r="F22" i="34" s="1"/>
  <c r="H14" i="37"/>
  <c r="F35" i="37"/>
  <c r="F67" i="34" s="1"/>
  <c r="F66" i="34" s="1"/>
  <c r="H36" i="37"/>
  <c r="H39" i="37"/>
  <c r="N10" i="39"/>
  <c r="F15" i="39"/>
  <c r="F50" i="34" s="1"/>
  <c r="F49" i="34" s="1"/>
  <c r="M16" i="39"/>
  <c r="F23" i="39"/>
  <c r="F74" i="34" s="1"/>
  <c r="G24" i="39"/>
  <c r="G16" i="40"/>
  <c r="F15" i="40"/>
  <c r="F32" i="34" s="1"/>
  <c r="F31" i="34" s="1"/>
  <c r="L16" i="40"/>
  <c r="K17" i="40"/>
  <c r="L17" i="40" s="1"/>
  <c r="M17" i="40" s="1"/>
  <c r="N17" i="40" s="1"/>
  <c r="O17" i="40" s="1"/>
  <c r="P17" i="40" s="1"/>
  <c r="Q17" i="40" s="1"/>
  <c r="R17" i="40" s="1"/>
  <c r="J15" i="40"/>
  <c r="J32" i="34" s="1"/>
  <c r="J31" i="34" s="1"/>
  <c r="G25" i="37"/>
  <c r="F24" i="37"/>
  <c r="F38" i="34" s="1"/>
  <c r="F27" i="37"/>
  <c r="F60" i="34" s="1"/>
  <c r="F59" i="34" s="1"/>
  <c r="H28" i="37"/>
  <c r="L34" i="37"/>
  <c r="L27" i="37" s="1"/>
  <c r="L60" i="34" s="1"/>
  <c r="L59" i="34" s="1"/>
  <c r="G34" i="37"/>
  <c r="F41" i="37"/>
  <c r="F76" i="34" s="1"/>
  <c r="F75" i="34" s="1"/>
  <c r="H42" i="37"/>
  <c r="S11" i="38"/>
  <c r="I11" i="39"/>
  <c r="H9" i="39"/>
  <c r="G13" i="39"/>
  <c r="F12" i="39"/>
  <c r="F47" i="34" s="1"/>
  <c r="F46" i="34" s="1"/>
  <c r="N21" i="39"/>
  <c r="M20" i="39"/>
  <c r="M57" i="34" s="1"/>
  <c r="M56" i="34" s="1"/>
  <c r="G10" i="40"/>
  <c r="F9" i="40"/>
  <c r="G12" i="40"/>
  <c r="S17" i="40"/>
  <c r="F19" i="40"/>
  <c r="F35" i="34" s="1"/>
  <c r="F34" i="34" s="1"/>
  <c r="G20" i="40"/>
  <c r="F28" i="40"/>
  <c r="F79" i="34" s="1"/>
  <c r="F78" i="34" s="1"/>
  <c r="G29" i="40"/>
  <c r="R10" i="41"/>
  <c r="K20" i="40"/>
  <c r="J19" i="40"/>
  <c r="J35" i="34" s="1"/>
  <c r="J34" i="34" s="1"/>
  <c r="F22" i="40"/>
  <c r="F54" i="34" s="1"/>
  <c r="G23" i="40"/>
  <c r="F25" i="40"/>
  <c r="F64" i="34" s="1"/>
  <c r="G26" i="40"/>
  <c r="Q11" i="41"/>
  <c r="S11" i="41" s="1"/>
  <c r="F9" i="41"/>
  <c r="P12" i="41"/>
  <c r="P13" i="41"/>
  <c r="Q13" i="41" s="1"/>
  <c r="R13" i="41" s="1"/>
  <c r="O9" i="41"/>
  <c r="R14" i="41"/>
  <c r="Q14" i="41"/>
  <c r="R15" i="41"/>
  <c r="Q15" i="41"/>
  <c r="S24" i="40"/>
  <c r="G10" i="41"/>
  <c r="H19" i="41"/>
  <c r="I19" i="41" s="1"/>
  <c r="J19" i="41" s="1"/>
  <c r="K19" i="41" s="1"/>
  <c r="L19" i="41" s="1"/>
  <c r="M19" i="41" s="1"/>
  <c r="N19" i="41" s="1"/>
  <c r="O19" i="41" s="1"/>
  <c r="P19" i="41" s="1"/>
  <c r="Q19" i="41" s="1"/>
  <c r="R19" i="41" s="1"/>
  <c r="H21" i="41"/>
  <c r="G20" i="41"/>
  <c r="Q24" i="41"/>
  <c r="Q25" i="41"/>
  <c r="S25" i="41" s="1"/>
  <c r="Q26" i="41"/>
  <c r="S26" i="41" s="1"/>
  <c r="O23" i="41"/>
  <c r="O55" i="34" s="1"/>
  <c r="P27" i="41"/>
  <c r="Q27" i="41" s="1"/>
  <c r="R27" i="41" s="1"/>
  <c r="Q28" i="41"/>
  <c r="R28" i="41"/>
  <c r="Q29" i="41"/>
  <c r="R29" i="41"/>
  <c r="R32" i="41"/>
  <c r="Q34" i="41"/>
  <c r="S34" i="41" s="1"/>
  <c r="H18" i="41"/>
  <c r="G24" i="41"/>
  <c r="M24" i="41"/>
  <c r="M23" i="41" s="1"/>
  <c r="M55" i="34" s="1"/>
  <c r="F23" i="41"/>
  <c r="F55" i="34" s="1"/>
  <c r="Q33" i="41"/>
  <c r="S33" i="41" s="1"/>
  <c r="P35" i="41"/>
  <c r="Q35" i="41" s="1"/>
  <c r="R35" i="41" s="1"/>
  <c r="O31" i="41"/>
  <c r="O65" i="34" s="1"/>
  <c r="F31" i="41"/>
  <c r="F65" i="34" s="1"/>
  <c r="R38" i="41"/>
  <c r="S38" i="41" s="1"/>
  <c r="K31" i="41"/>
  <c r="K65" i="34" s="1"/>
  <c r="G32" i="41"/>
  <c r="Q36" i="41"/>
  <c r="S36" i="41" s="1"/>
  <c r="Q37" i="41"/>
  <c r="S37" i="41" s="1"/>
  <c r="P9" i="41" l="1"/>
  <c r="F28" i="34"/>
  <c r="R22" i="37"/>
  <c r="Q21" i="37"/>
  <c r="S29" i="41"/>
  <c r="F69" i="34"/>
  <c r="S22" i="35"/>
  <c r="G70" i="34"/>
  <c r="S70" i="34" s="1"/>
  <c r="S28" i="41"/>
  <c r="F37" i="34"/>
  <c r="F38" i="37"/>
  <c r="F73" i="34" s="1"/>
  <c r="H73" i="34" s="1"/>
  <c r="Q31" i="41"/>
  <c r="Q65" i="34" s="1"/>
  <c r="P23" i="41"/>
  <c r="P55" i="34" s="1"/>
  <c r="S13" i="41"/>
  <c r="H9" i="37"/>
  <c r="H13" i="34" s="1"/>
  <c r="P21" i="34"/>
  <c r="P31" i="41"/>
  <c r="P65" i="34" s="1"/>
  <c r="G23" i="41"/>
  <c r="S35" i="41"/>
  <c r="G30" i="34"/>
  <c r="I18" i="41"/>
  <c r="H17" i="41"/>
  <c r="S27" i="41"/>
  <c r="Q23" i="41"/>
  <c r="Q55" i="34" s="1"/>
  <c r="R24" i="41"/>
  <c r="R23" i="41" s="1"/>
  <c r="R55" i="34" s="1"/>
  <c r="S19" i="41"/>
  <c r="S10" i="41"/>
  <c r="G9" i="41"/>
  <c r="S15" i="41"/>
  <c r="S14" i="41"/>
  <c r="O21" i="34"/>
  <c r="F40" i="41"/>
  <c r="F16" i="33" s="1"/>
  <c r="F21" i="34"/>
  <c r="F18" i="34" s="1"/>
  <c r="L20" i="40"/>
  <c r="K19" i="40"/>
  <c r="K35" i="34" s="1"/>
  <c r="K34" i="34" s="1"/>
  <c r="R9" i="41"/>
  <c r="S29" i="40"/>
  <c r="G28" i="40"/>
  <c r="G19" i="40"/>
  <c r="G20" i="34"/>
  <c r="H12" i="40"/>
  <c r="H20" i="34" s="1"/>
  <c r="I13" i="40"/>
  <c r="G9" i="40"/>
  <c r="H10" i="40"/>
  <c r="O21" i="39"/>
  <c r="N20" i="39"/>
  <c r="N57" i="34" s="1"/>
  <c r="N56" i="34" s="1"/>
  <c r="G12" i="39"/>
  <c r="H13" i="39"/>
  <c r="J11" i="39"/>
  <c r="I9" i="39"/>
  <c r="S34" i="37"/>
  <c r="G27" i="37"/>
  <c r="S28" i="37"/>
  <c r="H27" i="37"/>
  <c r="H60" i="34" s="1"/>
  <c r="H59" i="34" s="1"/>
  <c r="K15" i="40"/>
  <c r="K32" i="34" s="1"/>
  <c r="K31" i="34" s="1"/>
  <c r="H24" i="39"/>
  <c r="G23" i="39"/>
  <c r="O10" i="39"/>
  <c r="F26" i="39"/>
  <c r="F14" i="33" s="1"/>
  <c r="H38" i="37"/>
  <c r="S38" i="37" s="1"/>
  <c r="S39" i="37"/>
  <c r="S36" i="37"/>
  <c r="H35" i="37"/>
  <c r="N13" i="36"/>
  <c r="M12" i="36"/>
  <c r="M19" i="34" s="1"/>
  <c r="F31" i="36"/>
  <c r="F11" i="33" s="1"/>
  <c r="F11" i="34"/>
  <c r="F10" i="34" s="1"/>
  <c r="Q20" i="35"/>
  <c r="Q19" i="35" s="1"/>
  <c r="L19" i="35"/>
  <c r="S20" i="35"/>
  <c r="S17" i="35"/>
  <c r="R13" i="35"/>
  <c r="R12" i="35" s="1"/>
  <c r="P13" i="35"/>
  <c r="F13" i="34"/>
  <c r="F12" i="34" s="1"/>
  <c r="N9" i="37"/>
  <c r="O10" i="37"/>
  <c r="G21" i="36"/>
  <c r="H22" i="36"/>
  <c r="G18" i="36"/>
  <c r="H19" i="36"/>
  <c r="S16" i="36"/>
  <c r="H12" i="36"/>
  <c r="I13" i="36"/>
  <c r="L31" i="36"/>
  <c r="L11" i="33" s="1"/>
  <c r="L11" i="34"/>
  <c r="L10" i="34" s="1"/>
  <c r="S82" i="34"/>
  <c r="S16" i="35"/>
  <c r="J14" i="35"/>
  <c r="I12" i="35"/>
  <c r="P11" i="35"/>
  <c r="O9" i="35"/>
  <c r="S42" i="34"/>
  <c r="S32" i="41"/>
  <c r="G31" i="41"/>
  <c r="R31" i="41"/>
  <c r="R65" i="34" s="1"/>
  <c r="H20" i="41"/>
  <c r="I21" i="41"/>
  <c r="Q12" i="41"/>
  <c r="Q9" i="41" s="1"/>
  <c r="H26" i="40"/>
  <c r="G25" i="40"/>
  <c r="H23" i="40"/>
  <c r="G22" i="40"/>
  <c r="F33" i="40"/>
  <c r="F15" i="33" s="1"/>
  <c r="F16" i="34"/>
  <c r="F15" i="34" s="1"/>
  <c r="H41" i="34"/>
  <c r="S42" i="37"/>
  <c r="H41" i="37"/>
  <c r="G24" i="37"/>
  <c r="H25" i="37"/>
  <c r="M16" i="40"/>
  <c r="L15" i="40"/>
  <c r="L32" i="34" s="1"/>
  <c r="L31" i="34" s="1"/>
  <c r="G15" i="40"/>
  <c r="N16" i="39"/>
  <c r="M15" i="39"/>
  <c r="H13" i="37"/>
  <c r="S25" i="36"/>
  <c r="G24" i="36"/>
  <c r="G9" i="36"/>
  <c r="F30" i="35"/>
  <c r="F44" i="34"/>
  <c r="F43" i="34" s="1"/>
  <c r="R10" i="35"/>
  <c r="Q9" i="35"/>
  <c r="N19" i="37"/>
  <c r="M18" i="37"/>
  <c r="M26" i="34" s="1"/>
  <c r="M25" i="34" s="1"/>
  <c r="N14" i="37"/>
  <c r="M13" i="37"/>
  <c r="M23" i="34" s="1"/>
  <c r="M22" i="34" s="1"/>
  <c r="M13" i="34"/>
  <c r="M12" i="34" s="1"/>
  <c r="S28" i="36"/>
  <c r="G27" i="36"/>
  <c r="F62" i="34"/>
  <c r="F52" i="34"/>
  <c r="S15" i="36"/>
  <c r="G19" i="34"/>
  <c r="N10" i="36"/>
  <c r="M9" i="36"/>
  <c r="H12" i="35"/>
  <c r="S33" i="34"/>
  <c r="F44" i="37" l="1"/>
  <c r="F12" i="33" s="1"/>
  <c r="R21" i="37"/>
  <c r="R29" i="34" s="1"/>
  <c r="S22" i="37"/>
  <c r="S13" i="35"/>
  <c r="F72" i="34"/>
  <c r="F84" i="34" s="1"/>
  <c r="Q29" i="34"/>
  <c r="S29" i="34" s="1"/>
  <c r="S21" i="37"/>
  <c r="S12" i="41"/>
  <c r="Q21" i="34"/>
  <c r="O10" i="36"/>
  <c r="N9" i="36"/>
  <c r="O14" i="37"/>
  <c r="N13" i="37"/>
  <c r="N23" i="34" s="1"/>
  <c r="N22" i="34" s="1"/>
  <c r="O19" i="37"/>
  <c r="N18" i="37"/>
  <c r="N26" i="34" s="1"/>
  <c r="N25" i="34" s="1"/>
  <c r="R9" i="35"/>
  <c r="S10" i="35"/>
  <c r="F10" i="33"/>
  <c r="S24" i="36"/>
  <c r="S71" i="34" s="1"/>
  <c r="G71" i="34"/>
  <c r="G69" i="34" s="1"/>
  <c r="S69" i="34" s="1"/>
  <c r="H23" i="34"/>
  <c r="H22" i="34" s="1"/>
  <c r="M50" i="34"/>
  <c r="N15" i="39"/>
  <c r="N50" i="34" s="1"/>
  <c r="N49" i="34" s="1"/>
  <c r="O16" i="39"/>
  <c r="G32" i="34"/>
  <c r="N16" i="40"/>
  <c r="M15" i="40"/>
  <c r="M32" i="34" s="1"/>
  <c r="M31" i="34" s="1"/>
  <c r="G38" i="34"/>
  <c r="G44" i="37"/>
  <c r="H76" i="34"/>
  <c r="S41" i="37"/>
  <c r="G64" i="34"/>
  <c r="H25" i="40"/>
  <c r="H64" i="34" s="1"/>
  <c r="I26" i="40"/>
  <c r="S31" i="41"/>
  <c r="G65" i="34"/>
  <c r="S65" i="34" s="1"/>
  <c r="H19" i="34"/>
  <c r="H18" i="34" s="1"/>
  <c r="I19" i="36"/>
  <c r="H18" i="36"/>
  <c r="H53" i="34" s="1"/>
  <c r="G53" i="34"/>
  <c r="P10" i="37"/>
  <c r="O9" i="37"/>
  <c r="L30" i="35"/>
  <c r="L44" i="34"/>
  <c r="S19" i="35"/>
  <c r="H12" i="34"/>
  <c r="K11" i="39"/>
  <c r="J9" i="39"/>
  <c r="G47" i="34"/>
  <c r="G26" i="39"/>
  <c r="I10" i="40"/>
  <c r="H9" i="40"/>
  <c r="G40" i="41"/>
  <c r="S9" i="41"/>
  <c r="G21" i="34"/>
  <c r="G18" i="34" s="1"/>
  <c r="H30" i="34"/>
  <c r="H28" i="34" s="1"/>
  <c r="H40" i="41"/>
  <c r="H16" i="33" s="1"/>
  <c r="G28" i="34"/>
  <c r="S24" i="41"/>
  <c r="M31" i="36"/>
  <c r="M11" i="33" s="1"/>
  <c r="M11" i="34"/>
  <c r="M10" i="34" s="1"/>
  <c r="S27" i="36"/>
  <c r="G83" i="34"/>
  <c r="G81" i="34" s="1"/>
  <c r="S81" i="34" s="1"/>
  <c r="G31" i="36"/>
  <c r="G11" i="34"/>
  <c r="S73" i="34"/>
  <c r="I25" i="37"/>
  <c r="H24" i="37"/>
  <c r="H38" i="34" s="1"/>
  <c r="H37" i="34" s="1"/>
  <c r="H40" i="34"/>
  <c r="G54" i="34"/>
  <c r="H22" i="40"/>
  <c r="H54" i="34" s="1"/>
  <c r="I23" i="40"/>
  <c r="J21" i="41"/>
  <c r="I20" i="41"/>
  <c r="P9" i="35"/>
  <c r="S9" i="35" s="1"/>
  <c r="S11" i="35"/>
  <c r="K14" i="35"/>
  <c r="J12" i="35"/>
  <c r="I12" i="36"/>
  <c r="I22" i="36"/>
  <c r="I21" i="36" s="1"/>
  <c r="I63" i="34" s="1"/>
  <c r="H21" i="36"/>
  <c r="H63" i="34" s="1"/>
  <c r="H62" i="34" s="1"/>
  <c r="G63" i="34"/>
  <c r="N13" i="34"/>
  <c r="N12" i="34" s="1"/>
  <c r="Q30" i="35"/>
  <c r="Q10" i="33" s="1"/>
  <c r="Q44" i="34"/>
  <c r="Q43" i="34" s="1"/>
  <c r="O13" i="36"/>
  <c r="N12" i="36"/>
  <c r="N19" i="34" s="1"/>
  <c r="H44" i="37"/>
  <c r="H12" i="33" s="1"/>
  <c r="H67" i="34"/>
  <c r="S35" i="37"/>
  <c r="P10" i="39"/>
  <c r="G74" i="34"/>
  <c r="H23" i="39"/>
  <c r="H74" i="34" s="1"/>
  <c r="H72" i="34" s="1"/>
  <c r="I24" i="39"/>
  <c r="S27" i="37"/>
  <c r="G60" i="34"/>
  <c r="I41" i="34"/>
  <c r="I40" i="34" s="1"/>
  <c r="I13" i="39"/>
  <c r="H12" i="39"/>
  <c r="P21" i="39"/>
  <c r="O20" i="39"/>
  <c r="G33" i="40"/>
  <c r="G16" i="34"/>
  <c r="J13" i="40"/>
  <c r="I12" i="40"/>
  <c r="I20" i="34" s="1"/>
  <c r="G35" i="34"/>
  <c r="S28" i="40"/>
  <c r="G79" i="34"/>
  <c r="R21" i="34"/>
  <c r="M20" i="40"/>
  <c r="L19" i="40"/>
  <c r="L35" i="34" s="1"/>
  <c r="L34" i="34" s="1"/>
  <c r="J18" i="41"/>
  <c r="I17" i="41"/>
  <c r="S23" i="41"/>
  <c r="G55" i="34"/>
  <c r="S55" i="34" s="1"/>
  <c r="F20" i="33" l="1"/>
  <c r="F86" i="34"/>
  <c r="F87" i="34"/>
  <c r="K18" i="41"/>
  <c r="J17" i="41"/>
  <c r="N20" i="40"/>
  <c r="M19" i="40"/>
  <c r="M35" i="34" s="1"/>
  <c r="M34" i="34" s="1"/>
  <c r="J12" i="40"/>
  <c r="J20" i="34" s="1"/>
  <c r="K13" i="40"/>
  <c r="Q21" i="39"/>
  <c r="P20" i="39"/>
  <c r="P57" i="34" s="1"/>
  <c r="P56" i="34" s="1"/>
  <c r="H47" i="34"/>
  <c r="H46" i="34" s="1"/>
  <c r="H26" i="39"/>
  <c r="H14" i="33" s="1"/>
  <c r="S60" i="34"/>
  <c r="G59" i="34"/>
  <c r="S59" i="34" s="1"/>
  <c r="J24" i="39"/>
  <c r="I23" i="39"/>
  <c r="I74" i="34" s="1"/>
  <c r="I72" i="34" s="1"/>
  <c r="G72" i="34"/>
  <c r="H66" i="34"/>
  <c r="S66" i="34" s="1"/>
  <c r="S67" i="34"/>
  <c r="S21" i="36"/>
  <c r="I19" i="34"/>
  <c r="L14" i="35"/>
  <c r="K12" i="35"/>
  <c r="J23" i="40"/>
  <c r="I22" i="40"/>
  <c r="I54" i="34" s="1"/>
  <c r="I24" i="37"/>
  <c r="J25" i="37"/>
  <c r="G10" i="34"/>
  <c r="G11" i="33"/>
  <c r="S21" i="34"/>
  <c r="G16" i="33"/>
  <c r="I9" i="40"/>
  <c r="J10" i="40"/>
  <c r="G46" i="34"/>
  <c r="L11" i="39"/>
  <c r="K9" i="39"/>
  <c r="L10" i="33"/>
  <c r="S30" i="35"/>
  <c r="P9" i="37"/>
  <c r="Q10" i="37"/>
  <c r="I18" i="36"/>
  <c r="I53" i="34" s="1"/>
  <c r="I52" i="34" s="1"/>
  <c r="S19" i="36"/>
  <c r="J26" i="40"/>
  <c r="I25" i="40"/>
  <c r="I64" i="34" s="1"/>
  <c r="I62" i="34" s="1"/>
  <c r="G12" i="33"/>
  <c r="O16" i="40"/>
  <c r="N15" i="40"/>
  <c r="N32" i="34" s="1"/>
  <c r="N31" i="34" s="1"/>
  <c r="M49" i="34"/>
  <c r="P19" i="37"/>
  <c r="O18" i="37"/>
  <c r="P14" i="37"/>
  <c r="O13" i="37"/>
  <c r="N31" i="36"/>
  <c r="N11" i="33" s="1"/>
  <c r="N11" i="34"/>
  <c r="N10" i="34" s="1"/>
  <c r="I30" i="34"/>
  <c r="I40" i="41"/>
  <c r="I16" i="33" s="1"/>
  <c r="S79" i="34"/>
  <c r="G78" i="34"/>
  <c r="S78" i="34" s="1"/>
  <c r="G34" i="34"/>
  <c r="G15" i="34"/>
  <c r="G15" i="33"/>
  <c r="O57" i="34"/>
  <c r="I12" i="39"/>
  <c r="J13" i="39"/>
  <c r="Q10" i="39"/>
  <c r="P13" i="36"/>
  <c r="O12" i="36"/>
  <c r="O19" i="34" s="1"/>
  <c r="G62" i="34"/>
  <c r="S63" i="34"/>
  <c r="J20" i="41"/>
  <c r="K21" i="41"/>
  <c r="H33" i="40"/>
  <c r="H15" i="33" s="1"/>
  <c r="H16" i="34"/>
  <c r="H15" i="34" s="1"/>
  <c r="G14" i="33"/>
  <c r="J41" i="34"/>
  <c r="J40" i="34" s="1"/>
  <c r="L43" i="34"/>
  <c r="S43" i="34" s="1"/>
  <c r="S44" i="34"/>
  <c r="O13" i="34"/>
  <c r="O12" i="34" s="1"/>
  <c r="G52" i="34"/>
  <c r="H52" i="34"/>
  <c r="H31" i="36"/>
  <c r="H11" i="33" s="1"/>
  <c r="H75" i="34"/>
  <c r="S75" i="34" s="1"/>
  <c r="S76" i="34"/>
  <c r="G37" i="34"/>
  <c r="G31" i="34"/>
  <c r="P16" i="39"/>
  <c r="O15" i="39"/>
  <c r="P10" i="36"/>
  <c r="O9" i="36"/>
  <c r="S22" i="36"/>
  <c r="H84" i="34" l="1"/>
  <c r="G84" i="34"/>
  <c r="S53" i="34"/>
  <c r="H20" i="33"/>
  <c r="Q10" i="36"/>
  <c r="P9" i="36"/>
  <c r="O50" i="34"/>
  <c r="Q13" i="36"/>
  <c r="P12" i="36"/>
  <c r="P19" i="34" s="1"/>
  <c r="R10" i="39"/>
  <c r="K13" i="39"/>
  <c r="J12" i="39"/>
  <c r="I28" i="34"/>
  <c r="O23" i="34"/>
  <c r="O22" i="34" s="1"/>
  <c r="O26" i="34"/>
  <c r="P16" i="40"/>
  <c r="O15" i="40"/>
  <c r="S18" i="36"/>
  <c r="P13" i="34"/>
  <c r="P12" i="34" s="1"/>
  <c r="S10" i="33"/>
  <c r="K41" i="34"/>
  <c r="K40" i="34" s="1"/>
  <c r="K10" i="40"/>
  <c r="J9" i="40"/>
  <c r="I38" i="34"/>
  <c r="I44" i="37"/>
  <c r="J22" i="40"/>
  <c r="K23" i="40"/>
  <c r="M14" i="35"/>
  <c r="L12" i="35"/>
  <c r="I31" i="36"/>
  <c r="I11" i="33" s="1"/>
  <c r="J23" i="39"/>
  <c r="K24" i="39"/>
  <c r="R21" i="39"/>
  <c r="R20" i="39" s="1"/>
  <c r="R57" i="34" s="1"/>
  <c r="R56" i="34" s="1"/>
  <c r="Q20" i="39"/>
  <c r="S21" i="39"/>
  <c r="J18" i="34"/>
  <c r="J30" i="34"/>
  <c r="J28" i="34" s="1"/>
  <c r="J40" i="41"/>
  <c r="J16" i="33" s="1"/>
  <c r="O31" i="36"/>
  <c r="O11" i="33" s="1"/>
  <c r="O11" i="34"/>
  <c r="O10" i="34" s="1"/>
  <c r="P15" i="39"/>
  <c r="P50" i="34" s="1"/>
  <c r="P49" i="34" s="1"/>
  <c r="Q16" i="39"/>
  <c r="L21" i="41"/>
  <c r="K20" i="41"/>
  <c r="I47" i="34"/>
  <c r="I26" i="39"/>
  <c r="O56" i="34"/>
  <c r="Q14" i="37"/>
  <c r="P13" i="37"/>
  <c r="P23" i="34" s="1"/>
  <c r="P22" i="34" s="1"/>
  <c r="Q19" i="37"/>
  <c r="P18" i="37"/>
  <c r="P26" i="34" s="1"/>
  <c r="P25" i="34" s="1"/>
  <c r="J25" i="40"/>
  <c r="K26" i="40"/>
  <c r="R10" i="37"/>
  <c r="R9" i="37" s="1"/>
  <c r="Q9" i="37"/>
  <c r="S10" i="37"/>
  <c r="M11" i="39"/>
  <c r="L9" i="39"/>
  <c r="I33" i="40"/>
  <c r="I15" i="33" s="1"/>
  <c r="I16" i="34"/>
  <c r="I15" i="34" s="1"/>
  <c r="G20" i="33"/>
  <c r="K25" i="37"/>
  <c r="J24" i="37"/>
  <c r="I18" i="34"/>
  <c r="L13" i="40"/>
  <c r="K12" i="40"/>
  <c r="O20" i="40"/>
  <c r="N19" i="40"/>
  <c r="L18" i="41"/>
  <c r="K17" i="41"/>
  <c r="M18" i="41" l="1"/>
  <c r="L17" i="41"/>
  <c r="P20" i="40"/>
  <c r="O19" i="40"/>
  <c r="O35" i="34" s="1"/>
  <c r="O34" i="34" s="1"/>
  <c r="K20" i="34"/>
  <c r="J38" i="34"/>
  <c r="J37" i="34" s="1"/>
  <c r="J44" i="37"/>
  <c r="J12" i="33" s="1"/>
  <c r="N11" i="39"/>
  <c r="M9" i="39"/>
  <c r="R13" i="34"/>
  <c r="J64" i="34"/>
  <c r="R14" i="37"/>
  <c r="Q13" i="37"/>
  <c r="Q23" i="34" s="1"/>
  <c r="Q22" i="34" s="1"/>
  <c r="I14" i="33"/>
  <c r="J74" i="34"/>
  <c r="L23" i="40"/>
  <c r="K22" i="40"/>
  <c r="K54" i="34" s="1"/>
  <c r="K52" i="34" s="1"/>
  <c r="I12" i="33"/>
  <c r="J33" i="40"/>
  <c r="J15" i="33" s="1"/>
  <c r="J16" i="34"/>
  <c r="J15" i="34" s="1"/>
  <c r="O32" i="34"/>
  <c r="O25" i="34"/>
  <c r="J47" i="34"/>
  <c r="J46" i="34" s="1"/>
  <c r="J26" i="39"/>
  <c r="J14" i="33" s="1"/>
  <c r="R9" i="39"/>
  <c r="S10" i="39"/>
  <c r="R10" i="36"/>
  <c r="Q9" i="36"/>
  <c r="K30" i="34"/>
  <c r="K28" i="34" s="1"/>
  <c r="K40" i="41"/>
  <c r="N35" i="34"/>
  <c r="L12" i="40"/>
  <c r="L20" i="34" s="1"/>
  <c r="L18" i="34" s="1"/>
  <c r="M13" i="40"/>
  <c r="K24" i="37"/>
  <c r="L25" i="37"/>
  <c r="L41" i="34"/>
  <c r="L40" i="34" s="1"/>
  <c r="Q13" i="34"/>
  <c r="Q12" i="34" s="1"/>
  <c r="L26" i="40"/>
  <c r="K25" i="40"/>
  <c r="K64" i="34" s="1"/>
  <c r="K62" i="34" s="1"/>
  <c r="R19" i="37"/>
  <c r="Q18" i="37"/>
  <c r="Q26" i="34" s="1"/>
  <c r="Q25" i="34" s="1"/>
  <c r="I46" i="34"/>
  <c r="L20" i="41"/>
  <c r="M21" i="41"/>
  <c r="R16" i="39"/>
  <c r="R15" i="39" s="1"/>
  <c r="R50" i="34" s="1"/>
  <c r="R49" i="34" s="1"/>
  <c r="Q15" i="39"/>
  <c r="Q50" i="34" s="1"/>
  <c r="Q49" i="34" s="1"/>
  <c r="Q57" i="34"/>
  <c r="S20" i="39"/>
  <c r="L24" i="39"/>
  <c r="K23" i="39"/>
  <c r="K74" i="34" s="1"/>
  <c r="K72" i="34" s="1"/>
  <c r="N14" i="35"/>
  <c r="M12" i="35"/>
  <c r="J54" i="34"/>
  <c r="I37" i="34"/>
  <c r="I84" i="34" s="1"/>
  <c r="K9" i="40"/>
  <c r="L10" i="40"/>
  <c r="S9" i="37"/>
  <c r="Q16" i="40"/>
  <c r="P15" i="40"/>
  <c r="P32" i="34" s="1"/>
  <c r="P31" i="34" s="1"/>
  <c r="K12" i="39"/>
  <c r="L13" i="39"/>
  <c r="R13" i="36"/>
  <c r="R12" i="36" s="1"/>
  <c r="R19" i="34" s="1"/>
  <c r="Q12" i="36"/>
  <c r="S13" i="36"/>
  <c r="O49" i="34"/>
  <c r="P31" i="36"/>
  <c r="P11" i="33" s="1"/>
  <c r="P11" i="34"/>
  <c r="P10" i="34" s="1"/>
  <c r="S50" i="34" l="1"/>
  <c r="S16" i="39"/>
  <c r="S49" i="34"/>
  <c r="K47" i="34"/>
  <c r="K26" i="39"/>
  <c r="K14" i="33" s="1"/>
  <c r="R16" i="40"/>
  <c r="Q15" i="40"/>
  <c r="Q32" i="34" s="1"/>
  <c r="Q31" i="34" s="1"/>
  <c r="K33" i="40"/>
  <c r="K16" i="34"/>
  <c r="K15" i="34" s="1"/>
  <c r="L23" i="39"/>
  <c r="L74" i="34" s="1"/>
  <c r="L72" i="34" s="1"/>
  <c r="M24" i="39"/>
  <c r="Q56" i="34"/>
  <c r="S56" i="34" s="1"/>
  <c r="S57" i="34"/>
  <c r="L25" i="40"/>
  <c r="L64" i="34" s="1"/>
  <c r="L62" i="34" s="1"/>
  <c r="M26" i="40"/>
  <c r="K38" i="34"/>
  <c r="K44" i="37"/>
  <c r="N34" i="34"/>
  <c r="K16" i="33"/>
  <c r="Q31" i="36"/>
  <c r="Q11" i="33" s="1"/>
  <c r="Q11" i="34"/>
  <c r="Q10" i="34" s="1"/>
  <c r="S15" i="39"/>
  <c r="O31" i="34"/>
  <c r="L22" i="40"/>
  <c r="M23" i="40"/>
  <c r="R13" i="37"/>
  <c r="S14" i="37"/>
  <c r="J62" i="34"/>
  <c r="O11" i="39"/>
  <c r="N9" i="39"/>
  <c r="J20" i="33"/>
  <c r="K18" i="34"/>
  <c r="L30" i="34"/>
  <c r="L28" i="34" s="1"/>
  <c r="L40" i="41"/>
  <c r="L16" i="33" s="1"/>
  <c r="Q19" i="34"/>
  <c r="S12" i="36"/>
  <c r="M13" i="39"/>
  <c r="L12" i="39"/>
  <c r="M10" i="40"/>
  <c r="L9" i="40"/>
  <c r="J52" i="34"/>
  <c r="J84" i="34" s="1"/>
  <c r="O14" i="35"/>
  <c r="N12" i="35"/>
  <c r="N21" i="41"/>
  <c r="M20" i="41"/>
  <c r="R18" i="37"/>
  <c r="S19" i="37"/>
  <c r="M25" i="37"/>
  <c r="L24" i="37"/>
  <c r="N13" i="40"/>
  <c r="M12" i="40"/>
  <c r="M20" i="34" s="1"/>
  <c r="M18" i="34" s="1"/>
  <c r="R9" i="36"/>
  <c r="S9" i="36" s="1"/>
  <c r="S10" i="36"/>
  <c r="R41" i="34"/>
  <c r="I20" i="33"/>
  <c r="J72" i="34"/>
  <c r="R12" i="34"/>
  <c r="S12" i="34" s="1"/>
  <c r="S13" i="34"/>
  <c r="M41" i="34"/>
  <c r="M40" i="34" s="1"/>
  <c r="Q20" i="40"/>
  <c r="P19" i="40"/>
  <c r="N18" i="41"/>
  <c r="M17" i="41"/>
  <c r="O18" i="41" l="1"/>
  <c r="N17" i="41"/>
  <c r="R20" i="40"/>
  <c r="Q19" i="40"/>
  <c r="Q35" i="34" s="1"/>
  <c r="Q34" i="34" s="1"/>
  <c r="R40" i="34"/>
  <c r="N12" i="40"/>
  <c r="N20" i="34" s="1"/>
  <c r="N18" i="34" s="1"/>
  <c r="O13" i="40"/>
  <c r="L38" i="34"/>
  <c r="L37" i="34" s="1"/>
  <c r="L44" i="37"/>
  <c r="L12" i="33" s="1"/>
  <c r="P14" i="35"/>
  <c r="O12" i="35"/>
  <c r="L33" i="40"/>
  <c r="L15" i="33" s="1"/>
  <c r="L16" i="34"/>
  <c r="M12" i="39"/>
  <c r="N13" i="39"/>
  <c r="S19" i="34"/>
  <c r="P11" i="39"/>
  <c r="O9" i="39"/>
  <c r="R23" i="34"/>
  <c r="R22" i="34" s="1"/>
  <c r="S22" i="34" s="1"/>
  <c r="S13" i="37"/>
  <c r="L54" i="34"/>
  <c r="L52" i="34" s="1"/>
  <c r="K37" i="34"/>
  <c r="N26" i="40"/>
  <c r="M25" i="40"/>
  <c r="M30" i="34"/>
  <c r="M40" i="41"/>
  <c r="M16" i="33" s="1"/>
  <c r="P35" i="34"/>
  <c r="R31" i="36"/>
  <c r="R11" i="34"/>
  <c r="M24" i="37"/>
  <c r="N25" i="37"/>
  <c r="R26" i="34"/>
  <c r="S18" i="37"/>
  <c r="N20" i="41"/>
  <c r="O21" i="41"/>
  <c r="M9" i="40"/>
  <c r="N10" i="40"/>
  <c r="L47" i="34"/>
  <c r="L46" i="34" s="1"/>
  <c r="L26" i="39"/>
  <c r="N41" i="34"/>
  <c r="N40" i="34" s="1"/>
  <c r="N23" i="40"/>
  <c r="M22" i="40"/>
  <c r="M54" i="34" s="1"/>
  <c r="M52" i="34" s="1"/>
  <c r="K12" i="33"/>
  <c r="N24" i="39"/>
  <c r="M23" i="39"/>
  <c r="K15" i="33"/>
  <c r="R15" i="40"/>
  <c r="S16" i="40"/>
  <c r="K46" i="34"/>
  <c r="K84" i="34" l="1"/>
  <c r="M33" i="40"/>
  <c r="M16" i="34"/>
  <c r="M15" i="34" s="1"/>
  <c r="R25" i="34"/>
  <c r="S25" i="34" s="1"/>
  <c r="S26" i="34"/>
  <c r="M38" i="34"/>
  <c r="M44" i="37"/>
  <c r="R11" i="33"/>
  <c r="S31" i="36"/>
  <c r="P34" i="34"/>
  <c r="N25" i="40"/>
  <c r="N64" i="34" s="1"/>
  <c r="N62" i="34" s="1"/>
  <c r="O26" i="40"/>
  <c r="Q11" i="39"/>
  <c r="Q9" i="39" s="1"/>
  <c r="P9" i="39"/>
  <c r="S11" i="39"/>
  <c r="M47" i="34"/>
  <c r="M46" i="34" s="1"/>
  <c r="M26" i="39"/>
  <c r="M14" i="33" s="1"/>
  <c r="P13" i="40"/>
  <c r="O12" i="40"/>
  <c r="O20" i="34" s="1"/>
  <c r="O18" i="34" s="1"/>
  <c r="N30" i="34"/>
  <c r="N28" i="34" s="1"/>
  <c r="N40" i="41"/>
  <c r="R32" i="34"/>
  <c r="S15" i="40"/>
  <c r="M74" i="34"/>
  <c r="N23" i="39"/>
  <c r="N74" i="34" s="1"/>
  <c r="N72" i="34" s="1"/>
  <c r="O24" i="39"/>
  <c r="K20" i="33"/>
  <c r="N22" i="40"/>
  <c r="N54" i="34" s="1"/>
  <c r="N52" i="34" s="1"/>
  <c r="O23" i="40"/>
  <c r="L14" i="33"/>
  <c r="O10" i="40"/>
  <c r="N9" i="40"/>
  <c r="P21" i="41"/>
  <c r="O20" i="41"/>
  <c r="O25" i="37"/>
  <c r="N24" i="37"/>
  <c r="R10" i="34"/>
  <c r="S11" i="34"/>
  <c r="M28" i="34"/>
  <c r="M64" i="34"/>
  <c r="O41" i="34"/>
  <c r="O40" i="34" s="1"/>
  <c r="O13" i="39"/>
  <c r="N12" i="39"/>
  <c r="L15" i="34"/>
  <c r="L84" i="34" s="1"/>
  <c r="Q14" i="35"/>
  <c r="Q12" i="35" s="1"/>
  <c r="P12" i="35"/>
  <c r="S14" i="35"/>
  <c r="R19" i="40"/>
  <c r="S20" i="40"/>
  <c r="P18" i="41"/>
  <c r="O17" i="41"/>
  <c r="O30" i="34" l="1"/>
  <c r="O28" i="34" s="1"/>
  <c r="O40" i="41"/>
  <c r="O16" i="33" s="1"/>
  <c r="O12" i="39"/>
  <c r="P13" i="39"/>
  <c r="S10" i="34"/>
  <c r="N38" i="34"/>
  <c r="N37" i="34" s="1"/>
  <c r="N44" i="37"/>
  <c r="N12" i="33" s="1"/>
  <c r="O9" i="40"/>
  <c r="P10" i="40"/>
  <c r="M72" i="34"/>
  <c r="R31" i="34"/>
  <c r="S31" i="34" s="1"/>
  <c r="S32" i="34"/>
  <c r="P12" i="40"/>
  <c r="P20" i="34" s="1"/>
  <c r="P18" i="34" s="1"/>
  <c r="Q13" i="40"/>
  <c r="P41" i="34"/>
  <c r="P40" i="34" s="1"/>
  <c r="S11" i="33"/>
  <c r="M12" i="33"/>
  <c r="Q18" i="41"/>
  <c r="P17" i="41"/>
  <c r="R35" i="34"/>
  <c r="S19" i="40"/>
  <c r="S12" i="35"/>
  <c r="N47" i="34"/>
  <c r="N26" i="39"/>
  <c r="M62" i="34"/>
  <c r="O24" i="37"/>
  <c r="P25" i="37"/>
  <c r="P20" i="41"/>
  <c r="Q21" i="41"/>
  <c r="N33" i="40"/>
  <c r="N15" i="33" s="1"/>
  <c r="N16" i="34"/>
  <c r="N15" i="34" s="1"/>
  <c r="P23" i="40"/>
  <c r="O22" i="40"/>
  <c r="O54" i="34" s="1"/>
  <c r="O52" i="34" s="1"/>
  <c r="P24" i="39"/>
  <c r="O23" i="39"/>
  <c r="O74" i="34" s="1"/>
  <c r="O72" i="34" s="1"/>
  <c r="N16" i="33"/>
  <c r="L20" i="33"/>
  <c r="Q41" i="34"/>
  <c r="Q40" i="34" s="1"/>
  <c r="S9" i="39"/>
  <c r="P26" i="40"/>
  <c r="O25" i="40"/>
  <c r="O64" i="34" s="1"/>
  <c r="O62" i="34" s="1"/>
  <c r="M37" i="34"/>
  <c r="M15" i="33"/>
  <c r="M84" i="34" l="1"/>
  <c r="S41" i="34"/>
  <c r="P23" i="39"/>
  <c r="P74" i="34" s="1"/>
  <c r="P72" i="34" s="1"/>
  <c r="Q24" i="39"/>
  <c r="P22" i="40"/>
  <c r="P54" i="34" s="1"/>
  <c r="P52" i="34" s="1"/>
  <c r="Q23" i="40"/>
  <c r="O38" i="34"/>
  <c r="O44" i="37"/>
  <c r="N46" i="34"/>
  <c r="N84" i="34" s="1"/>
  <c r="P30" i="34"/>
  <c r="P28" i="34" s="1"/>
  <c r="P40" i="41"/>
  <c r="P16" i="33" s="1"/>
  <c r="M20" i="33"/>
  <c r="S40" i="34"/>
  <c r="R13" i="40"/>
  <c r="Q12" i="40"/>
  <c r="Q20" i="34" s="1"/>
  <c r="Q18" i="34" s="1"/>
  <c r="Q10" i="40"/>
  <c r="P9" i="40"/>
  <c r="O47" i="34"/>
  <c r="O46" i="34" s="1"/>
  <c r="O26" i="39"/>
  <c r="O14" i="33" s="1"/>
  <c r="P25" i="40"/>
  <c r="P64" i="34" s="1"/>
  <c r="P62" i="34" s="1"/>
  <c r="Q26" i="40"/>
  <c r="R21" i="41"/>
  <c r="Q20" i="41"/>
  <c r="Q25" i="37"/>
  <c r="P24" i="37"/>
  <c r="N14" i="33"/>
  <c r="N20" i="33" s="1"/>
  <c r="R34" i="34"/>
  <c r="S34" i="34" s="1"/>
  <c r="S35" i="34"/>
  <c r="R18" i="41"/>
  <c r="Q17" i="41"/>
  <c r="O33" i="40"/>
  <c r="O15" i="33" s="1"/>
  <c r="O16" i="34"/>
  <c r="O15" i="34" s="1"/>
  <c r="Q13" i="39"/>
  <c r="P12" i="39"/>
  <c r="Q12" i="39" l="1"/>
  <c r="R13" i="39"/>
  <c r="Q30" i="34"/>
  <c r="Q28" i="34" s="1"/>
  <c r="Q40" i="41"/>
  <c r="Q16" i="33" s="1"/>
  <c r="Q24" i="37"/>
  <c r="R25" i="37"/>
  <c r="R20" i="41"/>
  <c r="S21" i="41"/>
  <c r="R26" i="40"/>
  <c r="Q25" i="40"/>
  <c r="Q64" i="34" s="1"/>
  <c r="Q62" i="34" s="1"/>
  <c r="Q9" i="40"/>
  <c r="R10" i="40"/>
  <c r="O37" i="34"/>
  <c r="O84" i="34" s="1"/>
  <c r="P47" i="34"/>
  <c r="P46" i="34" s="1"/>
  <c r="P26" i="39"/>
  <c r="P14" i="33" s="1"/>
  <c r="R17" i="41"/>
  <c r="S18" i="41"/>
  <c r="P38" i="34"/>
  <c r="P37" i="34" s="1"/>
  <c r="P44" i="37"/>
  <c r="P12" i="33" s="1"/>
  <c r="P33" i="40"/>
  <c r="P15" i="33" s="1"/>
  <c r="P16" i="34"/>
  <c r="P15" i="34" s="1"/>
  <c r="P84" i="34" s="1"/>
  <c r="R12" i="40"/>
  <c r="S13" i="40"/>
  <c r="O12" i="33"/>
  <c r="O20" i="33" s="1"/>
  <c r="R23" i="40"/>
  <c r="Q22" i="40"/>
  <c r="Q54" i="34" s="1"/>
  <c r="Q52" i="34" s="1"/>
  <c r="R24" i="39"/>
  <c r="Q23" i="39"/>
  <c r="Q74" i="34" s="1"/>
  <c r="Q72" i="34" s="1"/>
  <c r="P20" i="33" l="1"/>
  <c r="R23" i="39"/>
  <c r="S24" i="39"/>
  <c r="R22" i="40"/>
  <c r="S23" i="40"/>
  <c r="R20" i="34"/>
  <c r="S12" i="40"/>
  <c r="R30" i="34"/>
  <c r="R40" i="41"/>
  <c r="S17" i="41"/>
  <c r="R9" i="40"/>
  <c r="S10" i="40"/>
  <c r="R24" i="37"/>
  <c r="S25" i="37"/>
  <c r="R12" i="39"/>
  <c r="S13" i="39"/>
  <c r="Q33" i="40"/>
  <c r="Q15" i="33" s="1"/>
  <c r="Q16" i="34"/>
  <c r="Q15" i="34" s="1"/>
  <c r="R25" i="40"/>
  <c r="S26" i="40"/>
  <c r="S20" i="41"/>
  <c r="Q38" i="34"/>
  <c r="Q37" i="34" s="1"/>
  <c r="Q44" i="37"/>
  <c r="Q12" i="33" s="1"/>
  <c r="Q47" i="34"/>
  <c r="Q46" i="34" s="1"/>
  <c r="Q26" i="39"/>
  <c r="Q14" i="33" s="1"/>
  <c r="Q84" i="34" l="1"/>
  <c r="Q20" i="33"/>
  <c r="R64" i="34"/>
  <c r="S25" i="40"/>
  <c r="R47" i="34"/>
  <c r="R26" i="39"/>
  <c r="S12" i="39"/>
  <c r="R38" i="34"/>
  <c r="R44" i="37"/>
  <c r="S24" i="37"/>
  <c r="R33" i="40"/>
  <c r="R16" i="34"/>
  <c r="S9" i="40"/>
  <c r="R16" i="33"/>
  <c r="S16" i="33" s="1"/>
  <c r="S40" i="41"/>
  <c r="R28" i="34"/>
  <c r="S28" i="34" s="1"/>
  <c r="S30" i="34"/>
  <c r="R18" i="34"/>
  <c r="S18" i="34" s="1"/>
  <c r="S20" i="34"/>
  <c r="R54" i="34"/>
  <c r="S22" i="40"/>
  <c r="R74" i="34"/>
  <c r="S23" i="39"/>
  <c r="R15" i="34" l="1"/>
  <c r="S16" i="34"/>
  <c r="R37" i="34"/>
  <c r="S37" i="34" s="1"/>
  <c r="S38" i="34"/>
  <c r="R14" i="33"/>
  <c r="S14" i="33" s="1"/>
  <c r="S26" i="39"/>
  <c r="R72" i="34"/>
  <c r="S72" i="34" s="1"/>
  <c r="S74" i="34"/>
  <c r="R52" i="34"/>
  <c r="S52" i="34" s="1"/>
  <c r="S54" i="34"/>
  <c r="R15" i="33"/>
  <c r="S15" i="33" s="1"/>
  <c r="S33" i="40"/>
  <c r="S35" i="40" s="1"/>
  <c r="R12" i="33"/>
  <c r="S44" i="37"/>
  <c r="R46" i="34"/>
  <c r="S46" i="34" s="1"/>
  <c r="S47" i="34"/>
  <c r="R62" i="34"/>
  <c r="S62" i="34" s="1"/>
  <c r="S64" i="34"/>
  <c r="R84" i="34" l="1"/>
  <c r="S12" i="33"/>
  <c r="R20" i="33"/>
  <c r="S20" i="33" s="1"/>
  <c r="S15" i="34"/>
  <c r="S84" i="34" s="1"/>
</calcChain>
</file>

<file path=xl/sharedStrings.xml><?xml version="1.0" encoding="utf-8"?>
<sst xmlns="http://schemas.openxmlformats.org/spreadsheetml/2006/main" count="621" uniqueCount="241">
  <si>
    <t xml:space="preserve">FECHA DE ELABORACIÓN: </t>
  </si>
  <si>
    <t>PROGRAMA ANUAL DE ACTIVIDADES 2017</t>
  </si>
  <si>
    <t>ÁREA</t>
  </si>
  <si>
    <t>Dirección de Organización Electoral</t>
  </si>
  <si>
    <t>NOMBRE DE PROYECTO O PROGRAMA:</t>
  </si>
  <si>
    <t>VALOR RELATIVO DEL PROYECTO O PROGRAMA:</t>
  </si>
  <si>
    <t>OBJETIVO ESPECÍFICO:</t>
  </si>
  <si>
    <t xml:space="preserve">Obtener datos relevantes y de análisis estadístico conjuntando las bases de datos generadas durante los procesos electorales </t>
  </si>
  <si>
    <t>2009, 2012 y 2015</t>
  </si>
  <si>
    <t>META:</t>
  </si>
  <si>
    <t>Realizar estudios comparativos que coadyuven en afinar e implementar los instrumentos de estudio internos y externos.</t>
  </si>
  <si>
    <t>INCISO</t>
  </si>
  <si>
    <t xml:space="preserve">ACTIVIDADES INSTITUCIONALES                                                                                                                                                                                                                                </t>
  </si>
  <si>
    <t>PERIODO DE EJECUCIÓN</t>
  </si>
  <si>
    <t>INICIO</t>
  </si>
  <si>
    <t>TÉRMINO</t>
  </si>
  <si>
    <t>a)</t>
  </si>
  <si>
    <t>a.1</t>
  </si>
  <si>
    <t>Cuántos funcionarios propietarios y suplentes se presentaron.</t>
  </si>
  <si>
    <t>a.2</t>
  </si>
  <si>
    <t>Cuántos funcionarios se sustituyeron por ciudadanos tomados de la fila.</t>
  </si>
  <si>
    <t>a.3</t>
  </si>
  <si>
    <t>Análisis comparativo en materia de sustituciones, las jornadas electorales 2009, 2012 y 2015.</t>
  </si>
  <si>
    <t>a.4</t>
  </si>
  <si>
    <t>Identificar los casos por distrito en los que no se respetó el procedimiento de sustitución de funcionarios de mesa directiva de casilla durante el desarrollo de la jornada electoral.</t>
  </si>
  <si>
    <t>a.5</t>
  </si>
  <si>
    <t>b)</t>
  </si>
  <si>
    <t>b.1</t>
  </si>
  <si>
    <t>c)</t>
  </si>
  <si>
    <t>Integración de numeralías.</t>
  </si>
  <si>
    <t>c.1</t>
  </si>
  <si>
    <t>Eventos internos.</t>
  </si>
  <si>
    <t>c.2</t>
  </si>
  <si>
    <t>Eventos externos.</t>
  </si>
  <si>
    <t>c.3</t>
  </si>
  <si>
    <t>Colaboraciones y participaciones interinstitucionales.</t>
  </si>
  <si>
    <t>d)</t>
  </si>
  <si>
    <t>e)</t>
  </si>
  <si>
    <t>Vincular datos cuantitativos de los procesos electorales 2009, 2012 y 2015 en el Sistema nacional de la Información georeferenciada.</t>
  </si>
  <si>
    <t>f)</t>
  </si>
  <si>
    <t>TITULAR DEL ÁREA:</t>
  </si>
  <si>
    <t>ÁREA:</t>
  </si>
  <si>
    <t>Habilitar el material electoral</t>
  </si>
  <si>
    <t>Dirección de Organziación Electoral</t>
  </si>
  <si>
    <t>31-nov-16</t>
  </si>
  <si>
    <t>Logistica</t>
  </si>
  <si>
    <t>Integración de la estructura operativa central de la dirección ( coordinaciones centrales y jefe de bodega).</t>
  </si>
  <si>
    <t>Integración de la estructura operativa desconcentrada de la dirección (coordinaciones distritales).</t>
  </si>
  <si>
    <t>Recepción y concentración del mobiliario para el acondicionamiento de los órganos desconcentrados obtenido en comodato del Gobierno del Estado.</t>
  </si>
  <si>
    <t>Recepción y concentración del parque vehícular para el acondicionamiento de los órganos desconcentrados obtenido en comodato del Gobierno del Estado.</t>
  </si>
  <si>
    <t>Integración de la estructura operativa desconcentrada de la dirección (subcoordinaciones distritales).</t>
  </si>
  <si>
    <t>Acondicionamiento de las sedes de los consejos distritales y centros de acopio.</t>
  </si>
  <si>
    <t>INDICADOR</t>
  </si>
  <si>
    <t>g)</t>
  </si>
  <si>
    <t>g.1</t>
  </si>
  <si>
    <t>g.2</t>
  </si>
  <si>
    <t>Comparativo sobre la participación de los mexicanos en el extranjero durante los procesos electorales locales.</t>
  </si>
  <si>
    <t>Jaliscienses en el Extranjero.</t>
  </si>
  <si>
    <t>3716 mapas</t>
  </si>
  <si>
    <t>Atender las actualizaciones de nomenclaturas de las vialidades, manzanas y colonias, notificadas por los ayuntamientos locales; la calificación de los decretos de afectaciones a los límites municipales.</t>
  </si>
  <si>
    <t>700 impresiones</t>
  </si>
  <si>
    <t>1 mapa</t>
  </si>
  <si>
    <t>1 Renta</t>
  </si>
  <si>
    <t>4 licencias</t>
  </si>
  <si>
    <t xml:space="preserve">ACTUALIZAR  Y PUBLICAR LA CARTOGRAFÍA ELECTORAL DERIVADA DE LA DISTRITACIÓN 2016 </t>
  </si>
  <si>
    <t xml:space="preserve">Apersonamiento en casillas extraordinarias donde no hubo recepción celular en la revisión 2014 para la actualización de los datos: situación geográfica, seguridad pública, distancia y tiempo de traslado hasta el consejo distrital o municipal de sus adscripción, servicios, dimensión, estructura, tipo de lugar, vías de acceso y medios de comunicación. </t>
  </si>
  <si>
    <t>42 casillas</t>
  </si>
  <si>
    <t>678 casillas</t>
  </si>
  <si>
    <t>366 casillas</t>
  </si>
  <si>
    <t xml:space="preserve">Análisis en campo de una muestra aleatoria con un 95% de confianza (+-5% margen de error) en los distritos 7, 16 y 20 de las casillas instaladas de un universo de 1707, entrevistando a los funcionarios de las mesas directivas de casillas, para realizar un diagnostico  sobre el desarrollo  de la jornada electoral del 7 de junio de 2015, para la obtención de los datos: situación geográfica, seguridad pública, distancia y tiempo de traslado hasta el consejo distrital o municipal de sus adscripción, servicios, dimensión, estructura, tipo de lugar, vías de acceso y medios de comunicación. </t>
  </si>
  <si>
    <t xml:space="preserve">Análisis en campo de una muestra aleatoria (+-5% margen de error) en el resto de los distritos, de las  casillas instaladas de un universo de7529, entrevistando a los funcionarios de las mesas directivas de casillas, para realizar un diagnostico  sobre el desarrollo  de la jornada electoral del 7 de junio de 2015, para la obtención de los datos: situación geográfica, seguridad pública, distancia y tiempo de traslado hasta el consejo distrital o municipal de sus adscripción, servicios, dimensión, estructura, tipo de lugar, vías de acceso y medios de comunicación. </t>
  </si>
  <si>
    <t>1086 puntos</t>
  </si>
  <si>
    <t>1086 fichas</t>
  </si>
  <si>
    <t xml:space="preserve">INICIAR EL DISEÑO DE LOS MODELOS DE DOCUMENTACIÓN Y MATERIAL ELECTORAL CUMPLIENDO LINEAMIENTOS EMITIDOS POR EL </t>
  </si>
  <si>
    <t>ORGANIZAR LA RECEPCIÓN DEL VOTO DE LAS Y LOS JALISCIENSES RESIDENTES EN EL EXTRANJERO EN EL PROXIMO PROCESO ELECTORAL 2017-2018</t>
  </si>
  <si>
    <t>h)</t>
  </si>
  <si>
    <t>i)</t>
  </si>
  <si>
    <t>j)</t>
  </si>
  <si>
    <t>k)</t>
  </si>
  <si>
    <t>l)</t>
  </si>
  <si>
    <t>m)</t>
  </si>
  <si>
    <t>Estadística electoral y datos relevantes (EEDRE)</t>
  </si>
  <si>
    <t>Comparativo 2009, 2012 y 2015.</t>
  </si>
  <si>
    <t>01 de agosto del 2016</t>
  </si>
  <si>
    <t>Análisis y representación de dónde votan más los jóvenes, jornada electoral 2009 y 2012.</t>
  </si>
  <si>
    <t>1 documento</t>
  </si>
  <si>
    <t>Análizar el proceso de sustituciones aplicado en la integración de las mesas directivas de casilla dutante el desarrollo de la jornada electoral 2015.</t>
  </si>
  <si>
    <t>Realizar el análisis sobre la representación de los partidos políticos ante mesa directiva de casilla.</t>
  </si>
  <si>
    <t>Analizar el comportamiento del voto en el extranjero</t>
  </si>
  <si>
    <t>Realizar el análisis comparativo en metas de crecimiento en el seccionamiento de Jalisco.</t>
  </si>
  <si>
    <t>Efectuar análisis cuantitativos para sustento en estudios de género (funcionarios de mesa directiva, personal eventual, nivel acádemico, edades, cargos, etc)</t>
  </si>
  <si>
    <t>Alimentar de datos actualizados de estadística electoral publicada por el Instituto Nacional Electoral y el Instituto Electoral y de Participación Ciudadana para el mapa publicado en el portal del Instituto Electoral.</t>
  </si>
  <si>
    <t>Gestionar la aquisición de software de Sistemas de Información Geográfica ARCGIS, QGIS.</t>
  </si>
  <si>
    <t>Recibir capacitación para el uso del Software de Sistemas de Información Geográfica ARCGIS, QGIS.</t>
  </si>
  <si>
    <t>Actualizar cartográfia local electoral,mapa estatal,  mapas distritales (20), municipales (125), seccionales municipales (3570).</t>
  </si>
  <si>
    <t>Imprimir mapas actualizados para integrantes del Consejo General y orgános del instituto.</t>
  </si>
  <si>
    <t>Generar mapa de consulta del territorio del estado de Jalisco, bajo la plataforma de Google Maps para su publicación en el portal del Instututo Electoral y de Participación Ciudadana.</t>
  </si>
  <si>
    <t>Busqueda de Inmueble para trabajos y almacenamiento.</t>
  </si>
  <si>
    <t>Acondicionamiento de bodega.</t>
  </si>
  <si>
    <t>Clasificación, limpieza y mantenimiento de los materiales electorales recuperados.</t>
  </si>
  <si>
    <t>Empaque y guarda de los materiales electorales en condiciones de reutilización.</t>
  </si>
  <si>
    <t>Fumigaciones (2 al año).</t>
  </si>
  <si>
    <t>Diagnóstico de materiales electorales.</t>
  </si>
  <si>
    <t>Álvaro Fernando Munguía Martinez</t>
  </si>
  <si>
    <t>Recepción de lineamientos para el diseño de los documentos y materiales electorales emitidos por el Instituto Nacional Electoral.</t>
  </si>
  <si>
    <t>1ra. etapa de diseño de  los documentos y materiales electorales.</t>
  </si>
  <si>
    <t>1 catálogo</t>
  </si>
  <si>
    <t>1 convenio</t>
  </si>
  <si>
    <t>Gestión ante los ayuntamientos del estado para la obtención de inmuebles para sedes de los consejos municipales.</t>
  </si>
  <si>
    <t>Localización de inmuebles para la instalación de las sedes de los consejos distritales y centros de acopio.</t>
  </si>
  <si>
    <t>Integración del catálogo de propuestas de fincas para la instalación de sedes distritales.</t>
  </si>
  <si>
    <t>Gestión de 125 fincas</t>
  </si>
  <si>
    <t>Renta de 26 fincas</t>
  </si>
  <si>
    <t>Realizar recorridos de supervisión en coordinación con la Fiscalía General del Estado y la Unidad Estatal de Protección Civil.</t>
  </si>
  <si>
    <t>Distribución de convocatorias para Consejos Distritales y Municipales.</t>
  </si>
  <si>
    <t>Plan estrátegico del voto de los jalisciences en el extranjero 2017-2018.</t>
  </si>
  <si>
    <t>4 cursos</t>
  </si>
  <si>
    <t>Diseño e implementación de la estrategia de promoción, comunicación y asesoría ciudadana (micrositio y redes sociales).</t>
  </si>
  <si>
    <t>Reglas de operación del proyecto de voto postal y/o electrónico y/o presencial 2017-2018.</t>
  </si>
  <si>
    <t>Disposición de los formatos de solicitud de inscripción a la lista de votantes jalisciences en el extranjero.</t>
  </si>
  <si>
    <t>Vinculación con las organizaciones de los jalisciences residentes en el extranjero.</t>
  </si>
  <si>
    <t>Talleres de capacitación virtual.</t>
  </si>
  <si>
    <t>Videoconferencias.</t>
  </si>
  <si>
    <t>Estrategia Presencial: mesas de trabajo con las organizaciones de jalisciences residentes en el extranjero (OJRE), (distribución de materiales de difusión).</t>
  </si>
  <si>
    <t>Proyecto de asistencia a consulados (a distancia).</t>
  </si>
  <si>
    <t>Colaboración con SEPOMEX (u otras compañias) y logística postal.</t>
  </si>
  <si>
    <t>Coordinación, seguimiento y analísis de la conformación de la lista nominal de electores jaliscienses residentes en el extranjero.</t>
  </si>
  <si>
    <t>Atención a las organizaciones de la sociedad cívil para la observancia del proceso del voto de los jalisciences residentes en el extranjero (VJRE) 2017-2018.</t>
  </si>
  <si>
    <t>1 estrategia</t>
  </si>
  <si>
    <t>3 viajes</t>
  </si>
  <si>
    <t>5 talleres</t>
  </si>
  <si>
    <t>5 videoconferencias</t>
  </si>
  <si>
    <t>4 viajes</t>
  </si>
  <si>
    <t xml:space="preserve">ELABORÓ: </t>
  </si>
  <si>
    <t>Estadística Electoral y datos relevantes (EEDRE)</t>
  </si>
  <si>
    <t>PROYECTO O PROGRAMA</t>
  </si>
  <si>
    <t>CANTIDAD</t>
  </si>
  <si>
    <t>PUESTO</t>
  </si>
  <si>
    <t>Cartografía</t>
  </si>
  <si>
    <t xml:space="preserve"> </t>
  </si>
  <si>
    <t>TOTAL</t>
  </si>
  <si>
    <t>DIC</t>
  </si>
  <si>
    <t>NOV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</si>
  <si>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</si>
  <si>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</si>
  <si>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</si>
  <si>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</si>
  <si>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</si>
  <si>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</si>
  <si>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</si>
  <si>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</si>
  <si>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</si>
  <si>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ENE</t>
  </si>
  <si>
    <t xml:space="preserve">COSTO </t>
  </si>
  <si>
    <t>COSTO UNIT.</t>
  </si>
  <si>
    <t>PROGRAMA</t>
  </si>
  <si>
    <t>No.</t>
  </si>
  <si>
    <t>2017</t>
  </si>
  <si>
    <t>ORGANIZACIÓN, GEOGRAFIA Y ESTADISTICA ELECTORAL</t>
  </si>
  <si>
    <t>INTEGRACION POR PROGRAMAS</t>
  </si>
  <si>
    <t>PROYECTO DE PRESUPUESTO 2017</t>
  </si>
  <si>
    <t>SOFTWARE</t>
  </si>
  <si>
    <t>EQUIPOS DE COMUNICACIÓN Y TELECOMUNICACIÓN</t>
  </si>
  <si>
    <t>SISTEMAS DE AIRE ACONDICIONADO, CALEFACCIÓN Y DE REFRIGERACIÓN</t>
  </si>
  <si>
    <t>VEHÍCULOS Y EQUIPO TERRESTRES, DESTINADOS A SERVICIOS ADMINISTRATIVOS</t>
  </si>
  <si>
    <t>EQUIPO DE CÓMPUTO Y DE TECNOLOGÍA DE LA INFORMACIÓN</t>
  </si>
  <si>
    <t>MUEBLES DE OFICINA Y ESTANTERIAS</t>
  </si>
  <si>
    <t>OTROS IMPUESTOS Y DERECHOS</t>
  </si>
  <si>
    <t>CONGRESOS Y CONVENSIONES</t>
  </si>
  <si>
    <t>VIATICOS EN EL EXTRANJERO</t>
  </si>
  <si>
    <t>VIATICOS EN EL PAIS</t>
  </si>
  <si>
    <t>PASAJES AEREOS INTERNACIONALES</t>
  </si>
  <si>
    <t>DIFUSIÓN POR RADIO, TELEVISIÓN Y OTROS MEDIOS DE MENSAJES SOBRE PROGRAMAS Y ACTIVIDADES GUBERNAMENTALES</t>
  </si>
  <si>
    <t>SERVICIOS DE IMPRESIÓN DE MATERIAL INFORMATIVO DERIVADO DE LA OPERACIÓN Y ADMINISTRACIÓN</t>
  </si>
  <si>
    <t>SERVICIO DE IMPRESIÓN DE DOCUMENTOS Y PAPELERÍA OFICIAL</t>
  </si>
  <si>
    <t>CAPACITACIÓN ESPECIALIZADA</t>
  </si>
  <si>
    <t>ARRENDAMIENTO DE EDIFICIOS</t>
  </si>
  <si>
    <t>SERVICIOS DE TELECOMUNICACIONES Y SATELITALES</t>
  </si>
  <si>
    <t>SERVICIO DE TELEFONIA CELULAR</t>
  </si>
  <si>
    <t>SERVICIO TELEFONICO TRADICIONAL</t>
  </si>
  <si>
    <t>REFACCIONES Y ACCESORIOS MENORES DE EDIFICIOS</t>
  </si>
  <si>
    <t>PRENDAS DE SEGURIDAD Y PROTECCIÓN PERSONAL</t>
  </si>
  <si>
    <t>COMBUSTIBLES, LUBRICANTES Y ADITIVOS PARA VEHÍCULOS TERRESTRES DESTINADOS A SERVICIOS ADMINISTRATIVOS</t>
  </si>
  <si>
    <t>MEDICINAS Y PRODUCTOS FARMACEUTICOS</t>
  </si>
  <si>
    <t>MATERIAL DE LIMPIEZA</t>
  </si>
  <si>
    <t>MATERIALES Y ÚTILES DE IMPRESIÓN Y REPRODUCCIÓN</t>
  </si>
  <si>
    <t>CONCEPTOS</t>
  </si>
  <si>
    <t>PARTIDA</t>
  </si>
  <si>
    <t>CONCENTRADO DE</t>
  </si>
  <si>
    <t>ALIMENTOS PARA EL PERSONAL EN LAS INSTALAC. DE LAS DEPENDENCIAS Y ENTIDADES</t>
  </si>
  <si>
    <t>MATERIALES UTILES Y EQ. MENORES DE TECNOLOGIAS DE LA INFORMACION Y COMUNICACIÓN</t>
  </si>
  <si>
    <t>VIÁTICOS EN EL PAÍS</t>
  </si>
  <si>
    <t>COMBUSTIBLES, LUBRICANTES Y ADITIVOS PARA VEHÍCULOS DESTINADOS A
SERVICIOS ADMINISTRATIVOS</t>
  </si>
  <si>
    <t>CONGRESOS Y CONVENCIONES</t>
  </si>
  <si>
    <t>Habilitar el Material Electoral Recuperado (HAMER)</t>
  </si>
  <si>
    <t>PROGRAMA SIN COSTO</t>
  </si>
  <si>
    <t>Documentacion y Material Electoral</t>
  </si>
  <si>
    <t>Analisis de Casillas</t>
  </si>
  <si>
    <t>COMBUSTIBLES, LUBRICANTES Y ADITIVOS PARA VEHÍCULOS DESTINADOS A SERVICIOS ADMINISTRATIVOS</t>
  </si>
  <si>
    <t>Preparacion del Proceso 2017-2018</t>
  </si>
  <si>
    <t>PASAJES AEREOS INTERNAIONALES</t>
  </si>
  <si>
    <t>Voto de los Jalisciences en el Extranjero</t>
  </si>
  <si>
    <t>PLANTILLA DE PERSONAL DEL ÁREA:  DIRECCIÓN DE ORGANIZACIÓN ELECTORAL</t>
  </si>
  <si>
    <t>Voto de los jaliscienses en el extranjero</t>
  </si>
  <si>
    <t>Preparación del proceso electoral 2017-2018</t>
  </si>
  <si>
    <t>* El personal eventual solicitado se requiere a partir de enero 2017</t>
  </si>
  <si>
    <t>Alvaro Fernando Mungüía Martínez</t>
  </si>
  <si>
    <t>01 de agosto 2016</t>
  </si>
  <si>
    <t>Impulsar convenios con la Fiscalía General del Estado y la Unidad Estatal de Protección Civil.</t>
  </si>
  <si>
    <t>Coordinador distrital**</t>
  </si>
  <si>
    <t>Subcoordinador distrital**</t>
  </si>
  <si>
    <t>** El personal eventual solicitado se requiere a partir del proceso electoral 2017-2018.</t>
  </si>
  <si>
    <t>Cordinador central*</t>
  </si>
  <si>
    <t>Técnico auxiliar*</t>
  </si>
  <si>
    <t>Impulsar convenio rector de colaboración Instituto Nacional Electoral/Instituto Electoral y de Participación Ciudadana para la emisión del voto de los jalisciences en el extranjero.</t>
  </si>
  <si>
    <t>Dirección de Organización Electoral.</t>
  </si>
  <si>
    <t>CARTOGRAFÍA.</t>
  </si>
  <si>
    <t>EFECTUADA POR EL INSTITUTO NACIONAL ELECTORAL.</t>
  </si>
  <si>
    <t>MANTENER ACTUALIZADOS AL 100% LOS PRODUCTOS CARTOGRÁFICOS ELECTORALES LOCALES DEL ESTADO DE JALISCO.</t>
  </si>
  <si>
    <t>Álvaro Fernando Munguía Martínez.</t>
  </si>
  <si>
    <t>01 de agosto de 2016.</t>
  </si>
  <si>
    <t>HABILITAR  EL MATERIAL ELECTORAL RECUPERADO (HAMER).</t>
  </si>
  <si>
    <t>Habilitar el material electoral.</t>
  </si>
  <si>
    <t>Rehabilitar el 100% del material recuperado en el Proceso Electoral Local 2014-2015.</t>
  </si>
  <si>
    <t>DISEÑAR LA DOCUMENTACIÓN Y MATERIAL ELECTORAL PARA EL PROCESO ELECTORAL 2017-2018.</t>
  </si>
  <si>
    <t>DOCUMENTACIÓN Y MATERIAL ELECTORAL.</t>
  </si>
  <si>
    <t>INSTITUTO NACIONAL ELECTORAL.</t>
  </si>
  <si>
    <t>COORDINACION DE LA ACTIVIDAD CON EL INSTITUTO NACIONAL ELECTORAL.</t>
  </si>
  <si>
    <t>VOTO DE LOS JALISCIENSES EN EL EXTRANJERO.</t>
  </si>
  <si>
    <t>ALVARO FERNANDO MUNGUIA MARTINEZ.</t>
  </si>
  <si>
    <t>Análisis de casillas.</t>
  </si>
  <si>
    <t>la obtención de 620 fichas tecnicas .</t>
  </si>
  <si>
    <t>Dotar a los organos del instituto de los elementos técnicos necesarios para definir la ubicación de las casillas que se instalarán durante la jornada electoral del1 de julio del 2018, y el diseño y aplicación de los programas relacionados con su operación.</t>
  </si>
  <si>
    <t>Descarga de datos gps obtenidos en las visitas de campo.</t>
  </si>
  <si>
    <t>Depuración y organización de datos.</t>
  </si>
  <si>
    <t>Mapeo en google earth.</t>
  </si>
  <si>
    <t>Crear fichas de datos con mapas.</t>
  </si>
  <si>
    <t>Álvaro Fernando Munguia Martínez.</t>
  </si>
  <si>
    <t>Preparación del Proceso Electoral 2017-2018.</t>
  </si>
  <si>
    <t>Crear las condiciones operativas para el desarollo del Proceso Electoral 2017-2018.</t>
  </si>
  <si>
    <t>Dotar a los consejos distritales y municipales de los elementos materiales y humanos para el cumplimiento de las tareas relativas a la preparación de la jornada electoral.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</si>
</sst>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[$-C0A]d\-mmm\-yy;@"/>
    <numFmt numFmtId="166" formatCode="_ * #,##0.00_ ;_ * \-#,##0.00_ ;_ * &quot;-&quot;??_ ;_ @_ "/>
    <numFmt numFmtId="167" formatCode="_ * #,##0_ ;_ * \-#,##0_ ;_ * &quot;-&quot;??_ ;_ @_ "/>
    <numFmt numFmtId="168" formatCode="&quot;$&quot;#,##0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rebuchet MS"/>
      <family val="2"/>
    </font>
    <font>
      <sz val="10"/>
      <color indexed="8"/>
      <name val="Trebuchet MS"/>
      <family val="2"/>
    </font>
    <font>
      <sz val="10"/>
      <name val="Arial"/>
      <family val="2"/>
    </font>
    <font>
      <sz val="9"/>
      <color indexed="8"/>
      <name val="Calibri"/>
      <family val="2"/>
    </font>
    <font>
      <sz val="14"/>
      <name val="Trebuchet MS"/>
      <family val="2"/>
    </font>
    <font>
      <u/>
      <sz val="10"/>
      <name val="Trebuchet MS"/>
      <family val="2"/>
    </font>
    <font>
      <sz val="11"/>
      <color indexed="8"/>
      <name val="Trebuchet MS"/>
      <family val="2"/>
    </font>
    <font>
      <sz val="12"/>
      <name val="Trebuchet MS"/>
      <family val="2"/>
    </font>
    <font>
      <sz val="9"/>
      <name val="Trebuchet MS"/>
      <family val="2"/>
    </font>
    <font>
      <sz val="9"/>
      <color theme="1"/>
      <name val="Calibri"/>
      <family val="2"/>
      <scheme val="minor"/>
    </font>
    <font>
      <sz val="9"/>
      <color indexed="8"/>
      <name val="Trebuchet MS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Trebuchet MS"/>
      <family val="2"/>
    </font>
    <font>
      <b/>
      <sz val="14"/>
      <name val="Trebuchet MS"/>
      <family val="2"/>
    </font>
    <font>
      <b/>
      <sz val="8"/>
      <name val="Trebuchet MS"/>
      <family val="2"/>
    </font>
    <font>
      <b/>
      <u/>
      <sz val="8"/>
      <name val="Trebuchet MS"/>
      <family val="2"/>
    </font>
    <font>
      <b/>
      <sz val="9"/>
      <name val="Trebuchet MS"/>
      <family val="2"/>
    </font>
    <font>
      <b/>
      <sz val="10"/>
      <name val="Trebuchet MS"/>
      <family val="2"/>
    </font>
    <font>
      <sz val="12"/>
      <name val="Garamond"/>
      <family val="1"/>
    </font>
    <font>
      <b/>
      <sz val="12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4" fillId="0" borderId="0"/>
    <xf numFmtId="0" fontId="22" fillId="0" borderId="0"/>
    <xf numFmtId="9" fontId="22" fillId="0" borderId="0" applyFont="0" applyFill="0" applyBorder="0" applyAlignment="0" applyProtection="0"/>
  </cellStyleXfs>
  <cellXfs count="343">
    <xf numFmtId="0" fontId="0" fillId="0" borderId="0" xfId="0"/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center" wrapText="1"/>
    </xf>
    <xf numFmtId="0" fontId="2" fillId="0" borderId="0" xfId="1" applyFont="1" applyBorder="1" applyAlignment="1">
      <alignment horizontal="left"/>
    </xf>
    <xf numFmtId="0" fontId="3" fillId="0" borderId="0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/>
    <xf numFmtId="0" fontId="3" fillId="0" borderId="0" xfId="1" applyFont="1" applyBorder="1"/>
    <xf numFmtId="164" fontId="2" fillId="0" borderId="0" xfId="2" applyNumberFormat="1" applyFont="1"/>
    <xf numFmtId="0" fontId="2" fillId="0" borderId="0" xfId="1" applyFont="1"/>
    <xf numFmtId="0" fontId="5" fillId="0" borderId="0" xfId="1" applyFont="1"/>
    <xf numFmtId="0" fontId="2" fillId="2" borderId="0" xfId="1" quotePrefix="1" applyFont="1" applyFill="1" applyBorder="1" applyAlignment="1">
      <alignment vertical="center" wrapText="1"/>
    </xf>
    <xf numFmtId="0" fontId="3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0" fontId="1" fillId="0" borderId="0" xfId="1" applyFont="1"/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center" wrapText="1"/>
    </xf>
    <xf numFmtId="164" fontId="3" fillId="0" borderId="0" xfId="2" applyNumberFormat="1" applyFont="1" applyBorder="1"/>
    <xf numFmtId="0" fontId="2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left"/>
    </xf>
    <xf numFmtId="0" fontId="7" fillId="0" borderId="2" xfId="1" applyFont="1" applyBorder="1" applyAlignment="1">
      <alignment horizontal="left"/>
    </xf>
    <xf numFmtId="9" fontId="7" fillId="0" borderId="1" xfId="1" applyNumberFormat="1" applyFont="1" applyBorder="1" applyAlignment="1">
      <alignment horizontal="left"/>
    </xf>
    <xf numFmtId="0" fontId="2" fillId="0" borderId="0" xfId="1" quotePrefix="1" applyFont="1" applyBorder="1" applyAlignment="1">
      <alignment vertical="center"/>
    </xf>
    <xf numFmtId="0" fontId="3" fillId="0" borderId="0" xfId="1" applyFont="1" applyBorder="1" applyAlignment="1">
      <alignment horizontal="right"/>
    </xf>
    <xf numFmtId="0" fontId="3" fillId="0" borderId="0" xfId="1" applyFont="1" applyBorder="1" applyAlignment="1"/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/>
    <xf numFmtId="0" fontId="2" fillId="0" borderId="0" xfId="1" applyFont="1" applyBorder="1" applyAlignment="1">
      <alignment vertical="center"/>
    </xf>
    <xf numFmtId="0" fontId="2" fillId="0" borderId="0" xfId="1" applyFont="1" applyBorder="1" applyAlignment="1" applyProtection="1">
      <alignment vertical="top" wrapText="1"/>
      <protection locked="0"/>
    </xf>
    <xf numFmtId="164" fontId="2" fillId="0" borderId="0" xfId="2" applyNumberFormat="1" applyFont="1" applyBorder="1"/>
    <xf numFmtId="0" fontId="2" fillId="0" borderId="0" xfId="1" applyFont="1" applyBorder="1"/>
    <xf numFmtId="0" fontId="1" fillId="0" borderId="0" xfId="1" applyFont="1" applyBorder="1"/>
    <xf numFmtId="0" fontId="3" fillId="0" borderId="2" xfId="1" applyFont="1" applyBorder="1" applyAlignment="1"/>
    <xf numFmtId="0" fontId="2" fillId="0" borderId="1" xfId="1" applyFont="1" applyBorder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 wrapText="1"/>
    </xf>
    <xf numFmtId="15" fontId="2" fillId="0" borderId="5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0" xfId="2" applyNumberFormat="1" applyFont="1" applyBorder="1" applyAlignment="1">
      <alignment horizontal="center"/>
    </xf>
    <xf numFmtId="0" fontId="4" fillId="0" borderId="0" xfId="1" applyFont="1"/>
    <xf numFmtId="0" fontId="2" fillId="0" borderId="0" xfId="1" applyFont="1" applyBorder="1" applyAlignment="1">
      <alignment horizontal="center" textRotation="255"/>
    </xf>
    <xf numFmtId="0" fontId="2" fillId="0" borderId="0" xfId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>
      <alignment wrapText="1"/>
    </xf>
    <xf numFmtId="0" fontId="1" fillId="0" borderId="0" xfId="1" applyFont="1" applyAlignment="1">
      <alignment horizontal="left"/>
    </xf>
    <xf numFmtId="15" fontId="3" fillId="0" borderId="0" xfId="1" applyNumberFormat="1" applyFont="1" applyBorder="1" applyAlignment="1">
      <alignment horizontal="center"/>
    </xf>
    <xf numFmtId="164" fontId="3" fillId="0" borderId="0" xfId="2" applyNumberFormat="1" applyFont="1"/>
    <xf numFmtId="0" fontId="8" fillId="0" borderId="0" xfId="1" applyFont="1"/>
    <xf numFmtId="0" fontId="8" fillId="0" borderId="0" xfId="1" applyFont="1" applyBorder="1"/>
    <xf numFmtId="164" fontId="8" fillId="0" borderId="0" xfId="2" applyNumberFormat="1" applyFont="1"/>
    <xf numFmtId="164" fontId="1" fillId="0" borderId="0" xfId="2" applyNumberFormat="1" applyFont="1"/>
    <xf numFmtId="0" fontId="1" fillId="0" borderId="0" xfId="1" applyAlignment="1">
      <alignment horizontal="left"/>
    </xf>
    <xf numFmtId="165" fontId="2" fillId="0" borderId="6" xfId="0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15" fontId="2" fillId="0" borderId="0" xfId="1" applyNumberFormat="1" applyFont="1" applyBorder="1" applyAlignment="1">
      <alignment horizontal="center" vertical="center" wrapText="1"/>
    </xf>
    <xf numFmtId="165" fontId="2" fillId="0" borderId="0" xfId="1" applyNumberFormat="1" applyFont="1" applyBorder="1" applyAlignment="1" applyProtection="1">
      <alignment horizontal="center" vertical="center"/>
      <protection locked="0"/>
    </xf>
    <xf numFmtId="0" fontId="2" fillId="0" borderId="0" xfId="1" applyFont="1" applyBorder="1" applyAlignment="1">
      <alignment horizontal="center" textRotation="255"/>
    </xf>
    <xf numFmtId="9" fontId="2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4" fontId="2" fillId="0" borderId="1" xfId="1" applyNumberFormat="1" applyFont="1" applyBorder="1" applyAlignment="1" applyProtection="1">
      <alignment horizontal="center" vertical="center"/>
      <protection locked="0"/>
    </xf>
    <xf numFmtId="14" fontId="2" fillId="0" borderId="5" xfId="1" applyNumberFormat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15" fontId="10" fillId="0" borderId="6" xfId="0" applyNumberFormat="1" applyFont="1" applyBorder="1" applyAlignment="1">
      <alignment horizontal="center" vertical="center"/>
    </xf>
    <xf numFmtId="15" fontId="10" fillId="0" borderId="1" xfId="1" applyNumberFormat="1" applyFont="1" applyBorder="1" applyAlignment="1" applyProtection="1">
      <alignment horizontal="center" vertical="center"/>
      <protection locked="0"/>
    </xf>
    <xf numFmtId="15" fontId="10" fillId="0" borderId="5" xfId="1" applyNumberFormat="1" applyFont="1" applyBorder="1" applyAlignment="1">
      <alignment horizontal="center" vertical="center" wrapText="1"/>
    </xf>
    <xf numFmtId="165" fontId="10" fillId="0" borderId="1" xfId="1" applyNumberFormat="1" applyFont="1" applyBorder="1" applyAlignment="1" applyProtection="1">
      <alignment horizontal="center" vertical="center"/>
      <protection locked="0"/>
    </xf>
    <xf numFmtId="15" fontId="10" fillId="0" borderId="1" xfId="1" applyNumberFormat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15" fontId="10" fillId="0" borderId="5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 applyProtection="1">
      <alignment horizontal="center" vertical="center"/>
      <protection locked="0"/>
    </xf>
    <xf numFmtId="0" fontId="10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4" fontId="9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>
      <alignment horizontal="center" vertical="center"/>
    </xf>
    <xf numFmtId="14" fontId="2" fillId="0" borderId="5" xfId="1" applyNumberFormat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9" fontId="2" fillId="0" borderId="6" xfId="1" applyNumberFormat="1" applyFont="1" applyFill="1" applyBorder="1" applyAlignment="1">
      <alignment horizontal="center" vertical="center" wrapText="1"/>
    </xf>
    <xf numFmtId="0" fontId="1" fillId="3" borderId="0" xfId="1" applyFont="1" applyFill="1"/>
    <xf numFmtId="14" fontId="3" fillId="0" borderId="0" xfId="1" applyNumberFormat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0" fillId="0" borderId="0" xfId="0" applyBorder="1"/>
    <xf numFmtId="0" fontId="0" fillId="0" borderId="1" xfId="0" applyBorder="1" applyAlignment="1">
      <alignment horizontal="center"/>
    </xf>
    <xf numFmtId="0" fontId="16" fillId="0" borderId="0" xfId="6" applyFont="1" applyFill="1"/>
    <xf numFmtId="166" fontId="16" fillId="0" borderId="0" xfId="6" applyNumberFormat="1" applyFont="1" applyFill="1"/>
    <xf numFmtId="167" fontId="16" fillId="0" borderId="0" xfId="6" applyNumberFormat="1" applyFont="1" applyFill="1"/>
    <xf numFmtId="167" fontId="16" fillId="0" borderId="0" xfId="6" applyNumberFormat="1" applyFont="1"/>
    <xf numFmtId="168" fontId="16" fillId="0" borderId="0" xfId="6" applyNumberFormat="1" applyFont="1"/>
    <xf numFmtId="0" fontId="16" fillId="0" borderId="0" xfId="6" applyFont="1" applyFill="1" applyAlignment="1">
      <alignment horizontal="center"/>
    </xf>
    <xf numFmtId="0" fontId="16" fillId="0" borderId="0" xfId="6" applyFont="1"/>
    <xf numFmtId="0" fontId="17" fillId="0" borderId="0" xfId="6" applyFont="1" applyFill="1" applyAlignment="1">
      <alignment horizontal="center"/>
    </xf>
    <xf numFmtId="0" fontId="18" fillId="0" borderId="0" xfId="6" applyFont="1" applyFill="1"/>
    <xf numFmtId="166" fontId="18" fillId="0" borderId="0" xfId="6" applyNumberFormat="1" applyFont="1" applyFill="1"/>
    <xf numFmtId="167" fontId="18" fillId="0" borderId="0" xfId="6" applyNumberFormat="1" applyFont="1" applyFill="1"/>
    <xf numFmtId="167" fontId="18" fillId="4" borderId="16" xfId="2" applyNumberFormat="1" applyFont="1" applyFill="1" applyBorder="1"/>
    <xf numFmtId="0" fontId="18" fillId="4" borderId="16" xfId="6" applyFont="1" applyFill="1" applyBorder="1" applyAlignment="1">
      <alignment horizontal="center"/>
    </xf>
    <xf numFmtId="3" fontId="16" fillId="0" borderId="0" xfId="2" applyNumberFormat="1" applyFont="1" applyFill="1" applyBorder="1"/>
    <xf numFmtId="3" fontId="16" fillId="0" borderId="11" xfId="2" applyNumberFormat="1" applyFont="1" applyFill="1" applyBorder="1"/>
    <xf numFmtId="3" fontId="16" fillId="0" borderId="17" xfId="6" applyNumberFormat="1" applyFont="1" applyFill="1" applyBorder="1"/>
    <xf numFmtId="3" fontId="16" fillId="0" borderId="17" xfId="2" applyNumberFormat="1" applyFont="1" applyFill="1" applyBorder="1"/>
    <xf numFmtId="41" fontId="16" fillId="0" borderId="11" xfId="2" applyNumberFormat="1" applyFont="1" applyFill="1" applyBorder="1"/>
    <xf numFmtId="41" fontId="16" fillId="0" borderId="11" xfId="6" applyNumberFormat="1" applyFont="1" applyFill="1" applyBorder="1"/>
    <xf numFmtId="164" fontId="16" fillId="0" borderId="17" xfId="2" applyNumberFormat="1" applyFont="1" applyFill="1" applyBorder="1"/>
    <xf numFmtId="164" fontId="16" fillId="0" borderId="18" xfId="2" applyNumberFormat="1" applyFont="1" applyFill="1" applyBorder="1"/>
    <xf numFmtId="0" fontId="16" fillId="0" borderId="17" xfId="6" applyFont="1" applyFill="1" applyBorder="1" applyAlignment="1">
      <alignment horizontal="center"/>
    </xf>
    <xf numFmtId="0" fontId="16" fillId="0" borderId="17" xfId="6" applyFont="1" applyFill="1" applyBorder="1"/>
    <xf numFmtId="167" fontId="18" fillId="5" borderId="19" xfId="2" applyNumberFormat="1" applyFont="1" applyFill="1" applyBorder="1"/>
    <xf numFmtId="43" fontId="16" fillId="5" borderId="19" xfId="2" applyFont="1" applyFill="1" applyBorder="1"/>
    <xf numFmtId="0" fontId="18" fillId="5" borderId="19" xfId="6" applyFont="1" applyFill="1" applyBorder="1"/>
    <xf numFmtId="0" fontId="18" fillId="5" borderId="19" xfId="6" applyFont="1" applyFill="1" applyBorder="1" applyAlignment="1">
      <alignment horizontal="center"/>
    </xf>
    <xf numFmtId="0" fontId="6" fillId="0" borderId="0" xfId="6" applyFont="1" applyFill="1" applyAlignment="1">
      <alignment horizontal="center"/>
    </xf>
    <xf numFmtId="167" fontId="18" fillId="0" borderId="17" xfId="2" applyNumberFormat="1" applyFont="1" applyFill="1" applyBorder="1"/>
    <xf numFmtId="167" fontId="16" fillId="0" borderId="17" xfId="6" applyNumberFormat="1" applyFont="1" applyFill="1" applyBorder="1"/>
    <xf numFmtId="164" fontId="16" fillId="0" borderId="17" xfId="2" applyNumberFormat="1" applyFont="1" applyFill="1" applyBorder="1" applyAlignment="1">
      <alignment horizontal="center"/>
    </xf>
    <xf numFmtId="0" fontId="18" fillId="0" borderId="17" xfId="6" applyFont="1" applyFill="1" applyBorder="1"/>
    <xf numFmtId="0" fontId="18" fillId="0" borderId="17" xfId="6" applyFont="1" applyFill="1" applyBorder="1" applyAlignment="1">
      <alignment horizontal="center"/>
    </xf>
    <xf numFmtId="0" fontId="18" fillId="0" borderId="17" xfId="6" applyFont="1" applyFill="1" applyBorder="1" applyAlignment="1">
      <alignment wrapText="1"/>
    </xf>
    <xf numFmtId="43" fontId="16" fillId="0" borderId="17" xfId="2" applyFont="1" applyFill="1" applyBorder="1"/>
    <xf numFmtId="1" fontId="16" fillId="0" borderId="17" xfId="6" applyNumberFormat="1" applyFont="1" applyFill="1" applyBorder="1" applyAlignment="1">
      <alignment horizontal="center"/>
    </xf>
    <xf numFmtId="0" fontId="16" fillId="0" borderId="0" xfId="6" applyFont="1" applyFill="1" applyAlignment="1">
      <alignment vertical="center"/>
    </xf>
    <xf numFmtId="166" fontId="16" fillId="0" borderId="0" xfId="6" applyNumberFormat="1" applyFont="1" applyFill="1" applyAlignment="1">
      <alignment vertical="center"/>
    </xf>
    <xf numFmtId="167" fontId="16" fillId="0" borderId="0" xfId="6" applyNumberFormat="1" applyFont="1" applyFill="1" applyAlignment="1">
      <alignment vertical="center"/>
    </xf>
    <xf numFmtId="167" fontId="18" fillId="5" borderId="19" xfId="2" applyNumberFormat="1" applyFont="1" applyFill="1" applyBorder="1" applyAlignment="1">
      <alignment vertical="center"/>
    </xf>
    <xf numFmtId="43" fontId="16" fillId="5" borderId="19" xfId="2" applyFont="1" applyFill="1" applyBorder="1" applyAlignment="1">
      <alignment vertical="center"/>
    </xf>
    <xf numFmtId="0" fontId="18" fillId="5" borderId="19" xfId="6" applyFont="1" applyFill="1" applyBorder="1" applyAlignment="1">
      <alignment vertical="center" wrapText="1"/>
    </xf>
    <xf numFmtId="0" fontId="18" fillId="5" borderId="19" xfId="6" applyFont="1" applyFill="1" applyBorder="1" applyAlignment="1">
      <alignment horizontal="center" vertical="center"/>
    </xf>
    <xf numFmtId="0" fontId="6" fillId="0" borderId="0" xfId="6" applyFont="1" applyFill="1" applyAlignment="1">
      <alignment horizontal="center" vertical="center"/>
    </xf>
    <xf numFmtId="167" fontId="16" fillId="0" borderId="2" xfId="6" applyNumberFormat="1" applyFont="1" applyBorder="1"/>
    <xf numFmtId="168" fontId="16" fillId="0" borderId="2" xfId="6" applyNumberFormat="1" applyFont="1" applyBorder="1"/>
    <xf numFmtId="0" fontId="16" fillId="0" borderId="2" xfId="6" applyFont="1" applyFill="1" applyBorder="1" applyAlignment="1">
      <alignment horizontal="center"/>
    </xf>
    <xf numFmtId="0" fontId="16" fillId="0" borderId="2" xfId="6" applyFont="1" applyBorder="1"/>
    <xf numFmtId="167" fontId="19" fillId="6" borderId="12" xfId="6" applyNumberFormat="1" applyFont="1" applyFill="1" applyBorder="1" applyAlignment="1">
      <alignment horizontal="center" vertical="center"/>
    </xf>
    <xf numFmtId="167" fontId="19" fillId="6" borderId="1" xfId="6" applyNumberFormat="1" applyFont="1" applyFill="1" applyBorder="1" applyAlignment="1">
      <alignment horizontal="center" vertical="center"/>
    </xf>
    <xf numFmtId="0" fontId="19" fillId="6" borderId="1" xfId="6" applyFont="1" applyFill="1" applyBorder="1" applyAlignment="1">
      <alignment horizontal="center" vertical="center" wrapText="1"/>
    </xf>
    <xf numFmtId="0" fontId="19" fillId="6" borderId="1" xfId="6" applyFont="1" applyFill="1" applyBorder="1" applyAlignment="1">
      <alignment horizontal="center" vertical="center"/>
    </xf>
    <xf numFmtId="167" fontId="16" fillId="0" borderId="0" xfId="6" applyNumberFormat="1" applyFont="1" applyAlignment="1">
      <alignment vertical="center"/>
    </xf>
    <xf numFmtId="168" fontId="16" fillId="0" borderId="0" xfId="6" applyNumberFormat="1" applyFont="1" applyAlignment="1">
      <alignment vertical="center"/>
    </xf>
    <xf numFmtId="0" fontId="16" fillId="0" borderId="0" xfId="6" applyFont="1" applyFill="1" applyAlignment="1">
      <alignment horizontal="center" vertical="center"/>
    </xf>
    <xf numFmtId="0" fontId="16" fillId="0" borderId="0" xfId="6" applyFont="1" applyAlignment="1">
      <alignment vertical="center"/>
    </xf>
    <xf numFmtId="0" fontId="23" fillId="0" borderId="0" xfId="6" applyFont="1" applyFill="1" applyAlignment="1">
      <alignment horizontal="center" vertical="center"/>
    </xf>
    <xf numFmtId="0" fontId="16" fillId="0" borderId="0" xfId="6" applyFont="1" applyAlignment="1">
      <alignment horizontal="center" vertical="center"/>
    </xf>
    <xf numFmtId="164" fontId="18" fillId="0" borderId="0" xfId="2" applyNumberFormat="1" applyFont="1" applyAlignment="1">
      <alignment vertical="center"/>
    </xf>
    <xf numFmtId="0" fontId="18" fillId="0" borderId="0" xfId="6" applyFont="1" applyAlignment="1">
      <alignment horizontal="center" vertical="center"/>
    </xf>
    <xf numFmtId="164" fontId="16" fillId="0" borderId="0" xfId="2" applyNumberFormat="1" applyFont="1" applyAlignment="1">
      <alignment vertical="center"/>
    </xf>
    <xf numFmtId="0" fontId="16" fillId="0" borderId="0" xfId="6" applyFont="1" applyBorder="1" applyAlignment="1">
      <alignment vertical="center"/>
    </xf>
    <xf numFmtId="43" fontId="16" fillId="0" borderId="0" xfId="2" applyNumberFormat="1" applyFont="1" applyAlignment="1">
      <alignment vertical="center"/>
    </xf>
    <xf numFmtId="0" fontId="18" fillId="0" borderId="0" xfId="6" applyFont="1" applyFill="1" applyAlignment="1">
      <alignment vertical="center"/>
    </xf>
    <xf numFmtId="166" fontId="18" fillId="0" borderId="0" xfId="6" applyNumberFormat="1" applyFont="1" applyFill="1" applyAlignment="1">
      <alignment vertical="center"/>
    </xf>
    <xf numFmtId="164" fontId="18" fillId="4" borderId="16" xfId="2" applyNumberFormat="1" applyFont="1" applyFill="1" applyBorder="1" applyAlignment="1">
      <alignment vertical="center"/>
    </xf>
    <xf numFmtId="167" fontId="18" fillId="4" borderId="16" xfId="2" applyNumberFormat="1" applyFont="1" applyFill="1" applyBorder="1" applyAlignment="1">
      <alignment vertical="center"/>
    </xf>
    <xf numFmtId="0" fontId="18" fillId="4" borderId="16" xfId="6" applyFont="1" applyFill="1" applyBorder="1" applyAlignment="1">
      <alignment horizontal="center" vertical="center"/>
    </xf>
    <xf numFmtId="0" fontId="18" fillId="4" borderId="1" xfId="6" applyFont="1" applyFill="1" applyBorder="1" applyAlignment="1">
      <alignment vertical="center"/>
    </xf>
    <xf numFmtId="167" fontId="16" fillId="0" borderId="18" xfId="2" applyNumberFormat="1" applyFont="1" applyFill="1" applyBorder="1" applyAlignment="1">
      <alignment vertical="center"/>
    </xf>
    <xf numFmtId="0" fontId="16" fillId="0" borderId="17" xfId="6" applyFont="1" applyFill="1" applyBorder="1" applyAlignment="1">
      <alignment vertical="center" wrapText="1"/>
    </xf>
    <xf numFmtId="164" fontId="16" fillId="0" borderId="17" xfId="2" applyNumberFormat="1" applyFont="1" applyFill="1" applyBorder="1" applyAlignment="1">
      <alignment vertical="center"/>
    </xf>
    <xf numFmtId="1" fontId="16" fillId="0" borderId="17" xfId="6" applyNumberFormat="1" applyFont="1" applyFill="1" applyBorder="1" applyAlignment="1">
      <alignment horizontal="center" vertical="center"/>
    </xf>
    <xf numFmtId="0" fontId="16" fillId="0" borderId="25" xfId="6" applyFont="1" applyFill="1" applyBorder="1" applyAlignment="1">
      <alignment horizontal="center" vertical="center"/>
    </xf>
    <xf numFmtId="164" fontId="16" fillId="0" borderId="18" xfId="2" applyNumberFormat="1" applyFont="1" applyFill="1" applyBorder="1" applyAlignment="1">
      <alignment vertical="center"/>
    </xf>
    <xf numFmtId="0" fontId="16" fillId="0" borderId="17" xfId="6" applyFont="1" applyFill="1" applyBorder="1" applyAlignment="1">
      <alignment horizontal="center" vertical="center"/>
    </xf>
    <xf numFmtId="0" fontId="20" fillId="0" borderId="0" xfId="6" applyFont="1" applyFill="1" applyAlignment="1">
      <alignment horizontal="center" vertical="center"/>
    </xf>
    <xf numFmtId="167" fontId="18" fillId="5" borderId="26" xfId="2" applyNumberFormat="1" applyFont="1" applyFill="1" applyBorder="1" applyAlignment="1">
      <alignment vertical="center"/>
    </xf>
    <xf numFmtId="0" fontId="18" fillId="5" borderId="26" xfId="6" applyFont="1" applyFill="1" applyBorder="1" applyAlignment="1">
      <alignment vertical="center" wrapText="1"/>
    </xf>
    <xf numFmtId="0" fontId="18" fillId="5" borderId="26" xfId="6" applyFont="1" applyFill="1" applyBorder="1" applyAlignment="1">
      <alignment horizontal="center" vertical="center"/>
    </xf>
    <xf numFmtId="3" fontId="16" fillId="0" borderId="18" xfId="2" applyNumberFormat="1" applyFont="1" applyFill="1" applyBorder="1" applyAlignment="1">
      <alignment vertical="center"/>
    </xf>
    <xf numFmtId="167" fontId="16" fillId="0" borderId="18" xfId="6" applyNumberFormat="1" applyFont="1" applyFill="1" applyBorder="1" applyAlignment="1">
      <alignment vertical="center"/>
    </xf>
    <xf numFmtId="1" fontId="16" fillId="0" borderId="18" xfId="6" applyNumberFormat="1" applyFont="1" applyFill="1" applyBorder="1" applyAlignment="1">
      <alignment horizontal="center" vertical="center"/>
    </xf>
    <xf numFmtId="0" fontId="16" fillId="0" borderId="18" xfId="6" applyFont="1" applyFill="1" applyBorder="1" applyAlignment="1">
      <alignment vertical="center"/>
    </xf>
    <xf numFmtId="0" fontId="16" fillId="0" borderId="18" xfId="6" applyFont="1" applyFill="1" applyBorder="1" applyAlignment="1">
      <alignment horizontal="center" vertical="center"/>
    </xf>
    <xf numFmtId="167" fontId="16" fillId="0" borderId="27" xfId="2" applyNumberFormat="1" applyFont="1" applyFill="1" applyBorder="1" applyAlignment="1">
      <alignment vertical="center"/>
    </xf>
    <xf numFmtId="164" fontId="16" fillId="0" borderId="27" xfId="2" applyNumberFormat="1" applyFont="1" applyFill="1" applyBorder="1" applyAlignment="1">
      <alignment vertical="center"/>
    </xf>
    <xf numFmtId="1" fontId="16" fillId="0" borderId="27" xfId="6" applyNumberFormat="1" applyFont="1" applyFill="1" applyBorder="1" applyAlignment="1">
      <alignment horizontal="center" vertical="center"/>
    </xf>
    <xf numFmtId="0" fontId="16" fillId="0" borderId="27" xfId="6" applyFont="1" applyFill="1" applyBorder="1" applyAlignment="1">
      <alignment vertical="center"/>
    </xf>
    <xf numFmtId="0" fontId="16" fillId="0" borderId="27" xfId="6" applyFont="1" applyFill="1" applyBorder="1" applyAlignment="1">
      <alignment horizontal="center" vertical="center"/>
    </xf>
    <xf numFmtId="164" fontId="16" fillId="0" borderId="25" xfId="2" applyNumberFormat="1" applyFont="1" applyFill="1" applyBorder="1" applyAlignment="1">
      <alignment vertical="center"/>
    </xf>
    <xf numFmtId="164" fontId="16" fillId="0" borderId="11" xfId="2" applyNumberFormat="1" applyFont="1" applyFill="1" applyBorder="1" applyAlignment="1">
      <alignment vertical="center"/>
    </xf>
    <xf numFmtId="1" fontId="16" fillId="0" borderId="11" xfId="6" applyNumberFormat="1" applyFont="1" applyFill="1" applyBorder="1" applyAlignment="1">
      <alignment horizontal="center" vertical="center"/>
    </xf>
    <xf numFmtId="0" fontId="16" fillId="0" borderId="25" xfId="6" applyFont="1" applyFill="1" applyBorder="1" applyAlignment="1">
      <alignment vertical="center" wrapText="1"/>
    </xf>
    <xf numFmtId="3" fontId="16" fillId="0" borderId="17" xfId="2" applyNumberFormat="1" applyFont="1" applyFill="1" applyBorder="1" applyAlignment="1">
      <alignment vertical="center"/>
    </xf>
    <xf numFmtId="3" fontId="16" fillId="0" borderId="17" xfId="6" applyNumberFormat="1" applyFont="1" applyBorder="1" applyAlignment="1">
      <alignment horizontal="center" vertical="center"/>
    </xf>
    <xf numFmtId="0" fontId="16" fillId="0" borderId="28" xfId="6" applyFont="1" applyFill="1" applyBorder="1" applyAlignment="1">
      <alignment horizontal="left" wrapText="1"/>
    </xf>
    <xf numFmtId="0" fontId="16" fillId="0" borderId="17" xfId="6" applyFont="1" applyFill="1" applyBorder="1" applyAlignment="1">
      <alignment horizontal="left" wrapText="1"/>
    </xf>
    <xf numFmtId="3" fontId="16" fillId="0" borderId="17" xfId="6" applyNumberFormat="1" applyFont="1" applyFill="1" applyBorder="1" applyAlignment="1">
      <alignment vertical="center"/>
    </xf>
    <xf numFmtId="0" fontId="16" fillId="0" borderId="17" xfId="6" applyFont="1" applyFill="1" applyBorder="1" applyAlignment="1">
      <alignment vertical="center"/>
    </xf>
    <xf numFmtId="0" fontId="16" fillId="0" borderId="11" xfId="6" applyFont="1" applyFill="1" applyBorder="1" applyAlignment="1">
      <alignment horizontal="center" vertical="center"/>
    </xf>
    <xf numFmtId="0" fontId="16" fillId="0" borderId="25" xfId="6" applyFont="1" applyFill="1" applyBorder="1" applyAlignment="1">
      <alignment vertical="center"/>
    </xf>
    <xf numFmtId="0" fontId="18" fillId="5" borderId="19" xfId="6" applyFont="1" applyFill="1" applyBorder="1" applyAlignment="1">
      <alignment vertical="center"/>
    </xf>
    <xf numFmtId="3" fontId="16" fillId="0" borderId="17" xfId="6" applyNumberFormat="1" applyFont="1" applyFill="1" applyBorder="1" applyAlignment="1">
      <alignment horizontal="center" vertical="center"/>
    </xf>
    <xf numFmtId="0" fontId="2" fillId="0" borderId="17" xfId="6" applyFont="1" applyBorder="1" applyAlignment="1">
      <alignment horizontal="justify" vertical="center" wrapText="1"/>
    </xf>
    <xf numFmtId="167" fontId="16" fillId="0" borderId="17" xfId="6" applyNumberFormat="1" applyFont="1" applyFill="1" applyBorder="1" applyAlignment="1">
      <alignment vertical="center"/>
    </xf>
    <xf numFmtId="167" fontId="16" fillId="0" borderId="17" xfId="2" applyNumberFormat="1" applyFont="1" applyFill="1" applyBorder="1" applyAlignment="1">
      <alignment vertical="center"/>
    </xf>
    <xf numFmtId="43" fontId="16" fillId="5" borderId="26" xfId="2" applyFont="1" applyFill="1" applyBorder="1" applyAlignment="1">
      <alignment vertical="center"/>
    </xf>
    <xf numFmtId="4" fontId="16" fillId="0" borderId="17" xfId="2" applyNumberFormat="1" applyFont="1" applyFill="1" applyBorder="1" applyAlignment="1">
      <alignment vertical="center"/>
    </xf>
    <xf numFmtId="167" fontId="16" fillId="0" borderId="11" xfId="2" applyNumberFormat="1" applyFont="1" applyFill="1" applyBorder="1" applyAlignment="1">
      <alignment vertical="center"/>
    </xf>
    <xf numFmtId="167" fontId="16" fillId="0" borderId="11" xfId="6" applyNumberFormat="1" applyFont="1" applyFill="1" applyBorder="1" applyAlignment="1">
      <alignment vertical="center"/>
    </xf>
    <xf numFmtId="0" fontId="16" fillId="0" borderId="11" xfId="6" applyFont="1" applyFill="1" applyBorder="1" applyAlignment="1">
      <alignment vertical="center"/>
    </xf>
    <xf numFmtId="0" fontId="16" fillId="0" borderId="0" xfId="6" applyFont="1" applyFill="1" applyBorder="1" applyAlignment="1">
      <alignment vertical="center" wrapText="1"/>
    </xf>
    <xf numFmtId="167" fontId="18" fillId="5" borderId="29" xfId="2" applyNumberFormat="1" applyFont="1" applyFill="1" applyBorder="1" applyAlignment="1">
      <alignment vertical="center"/>
    </xf>
    <xf numFmtId="43" fontId="16" fillId="5" borderId="29" xfId="2" applyFont="1" applyFill="1" applyBorder="1" applyAlignment="1">
      <alignment vertical="center"/>
    </xf>
    <xf numFmtId="0" fontId="18" fillId="5" borderId="29" xfId="6" applyFont="1" applyFill="1" applyBorder="1" applyAlignment="1">
      <alignment vertical="center"/>
    </xf>
    <xf numFmtId="0" fontId="18" fillId="5" borderId="29" xfId="6" applyFont="1" applyFill="1" applyBorder="1" applyAlignment="1">
      <alignment horizontal="center" vertical="center"/>
    </xf>
    <xf numFmtId="167" fontId="16" fillId="0" borderId="0" xfId="6" applyNumberFormat="1" applyFont="1" applyBorder="1" applyAlignment="1">
      <alignment vertical="center"/>
    </xf>
    <xf numFmtId="168" fontId="16" fillId="0" borderId="0" xfId="6" applyNumberFormat="1" applyFont="1" applyBorder="1" applyAlignment="1">
      <alignment vertical="center"/>
    </xf>
    <xf numFmtId="0" fontId="16" fillId="0" borderId="0" xfId="6" applyFont="1" applyFill="1" applyBorder="1" applyAlignment="1">
      <alignment horizontal="center" vertical="center"/>
    </xf>
    <xf numFmtId="167" fontId="16" fillId="0" borderId="2" xfId="6" applyNumberFormat="1" applyFont="1" applyBorder="1" applyAlignment="1">
      <alignment vertical="center"/>
    </xf>
    <xf numFmtId="168" fontId="16" fillId="0" borderId="2" xfId="6" applyNumberFormat="1" applyFont="1" applyBorder="1" applyAlignment="1">
      <alignment vertical="center"/>
    </xf>
    <xf numFmtId="0" fontId="16" fillId="0" borderId="2" xfId="6" applyFont="1" applyFill="1" applyBorder="1" applyAlignment="1">
      <alignment horizontal="center" vertical="center"/>
    </xf>
    <xf numFmtId="0" fontId="16" fillId="0" borderId="2" xfId="6" applyFont="1" applyBorder="1" applyAlignment="1">
      <alignment vertical="center"/>
    </xf>
    <xf numFmtId="0" fontId="23" fillId="0" borderId="0" xfId="6" quotePrefix="1" applyFont="1" applyFill="1" applyAlignment="1">
      <alignment horizontal="center" vertical="center"/>
    </xf>
    <xf numFmtId="164" fontId="16" fillId="0" borderId="0" xfId="6" applyNumberFormat="1" applyFont="1" applyFill="1" applyAlignment="1">
      <alignment horizontal="center" vertical="center"/>
    </xf>
    <xf numFmtId="0" fontId="16" fillId="0" borderId="0" xfId="6" applyFont="1" applyAlignment="1">
      <alignment horizontal="right" vertical="center"/>
    </xf>
    <xf numFmtId="3" fontId="16" fillId="0" borderId="0" xfId="6" applyNumberFormat="1" applyFont="1" applyFill="1" applyAlignment="1">
      <alignment vertical="center"/>
    </xf>
    <xf numFmtId="3" fontId="18" fillId="4" borderId="16" xfId="2" applyNumberFormat="1" applyFont="1" applyFill="1" applyBorder="1" applyAlignment="1">
      <alignment vertical="center"/>
    </xf>
    <xf numFmtId="3" fontId="18" fillId="4" borderId="16" xfId="6" applyNumberFormat="1" applyFont="1" applyFill="1" applyBorder="1" applyAlignment="1">
      <alignment horizontal="center" vertical="center"/>
    </xf>
    <xf numFmtId="0" fontId="18" fillId="4" borderId="0" xfId="6" applyFont="1" applyFill="1" applyAlignment="1">
      <alignment vertical="center"/>
    </xf>
    <xf numFmtId="0" fontId="2" fillId="0" borderId="28" xfId="6" applyFont="1" applyFill="1" applyBorder="1" applyAlignment="1">
      <alignment horizontal="left" wrapText="1"/>
    </xf>
    <xf numFmtId="167" fontId="16" fillId="0" borderId="27" xfId="6" applyNumberFormat="1" applyFont="1" applyFill="1" applyBorder="1" applyAlignment="1">
      <alignment vertical="center"/>
    </xf>
    <xf numFmtId="0" fontId="16" fillId="0" borderId="27" xfId="6" applyFont="1" applyFill="1" applyBorder="1" applyAlignment="1">
      <alignment vertical="center" wrapText="1"/>
    </xf>
    <xf numFmtId="3" fontId="16" fillId="0" borderId="17" xfId="6" applyNumberFormat="1" applyFont="1" applyBorder="1" applyAlignment="1">
      <alignment vertical="center"/>
    </xf>
    <xf numFmtId="0" fontId="2" fillId="0" borderId="15" xfId="6" applyFont="1" applyFill="1" applyBorder="1" applyAlignment="1">
      <alignment horizontal="left" wrapText="1"/>
    </xf>
    <xf numFmtId="0" fontId="3" fillId="0" borderId="0" xfId="1" applyFont="1" applyBorder="1" applyAlignment="1">
      <alignment horizontal="right"/>
    </xf>
    <xf numFmtId="0" fontId="2" fillId="0" borderId="0" xfId="1" applyFont="1" applyBorder="1" applyAlignment="1">
      <alignment horizontal="left" wrapText="1"/>
    </xf>
    <xf numFmtId="0" fontId="15" fillId="0" borderId="3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8" xfId="0" applyBorder="1" applyAlignment="1">
      <alignment horizontal="center"/>
    </xf>
    <xf numFmtId="0" fontId="2" fillId="0" borderId="0" xfId="1" applyFont="1" applyBorder="1" applyAlignment="1">
      <alignment horizontal="right" wrapText="1"/>
    </xf>
    <xf numFmtId="0" fontId="2" fillId="0" borderId="0" xfId="1" applyFont="1" applyBorder="1" applyAlignment="1">
      <alignment horizontal="right"/>
    </xf>
    <xf numFmtId="0" fontId="2" fillId="2" borderId="1" xfId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/>
      <protection locked="0"/>
    </xf>
    <xf numFmtId="14" fontId="9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0" xfId="1" applyFont="1" applyFill="1"/>
    <xf numFmtId="0" fontId="3" fillId="2" borderId="0" xfId="1" applyFont="1" applyFill="1"/>
    <xf numFmtId="0" fontId="1" fillId="2" borderId="0" xfId="1" applyFont="1" applyFill="1"/>
    <xf numFmtId="0" fontId="2" fillId="0" borderId="0" xfId="1" applyFont="1" applyBorder="1" applyAlignment="1">
      <alignment horizontal="right" vertical="center"/>
    </xf>
    <xf numFmtId="0" fontId="7" fillId="0" borderId="2" xfId="1" applyFont="1" applyBorder="1" applyAlignment="1">
      <alignment horizontal="left"/>
    </xf>
    <xf numFmtId="0" fontId="3" fillId="0" borderId="0" xfId="1" applyFont="1" applyBorder="1" applyAlignment="1">
      <alignment horizontal="right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textRotation="255"/>
    </xf>
    <xf numFmtId="0" fontId="2" fillId="0" borderId="0" xfId="1" applyFont="1" applyBorder="1" applyAlignment="1">
      <alignment horizontal="left" wrapText="1"/>
    </xf>
    <xf numFmtId="0" fontId="10" fillId="0" borderId="1" xfId="1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/>
    </xf>
    <xf numFmtId="0" fontId="2" fillId="0" borderId="2" xfId="1" applyFont="1" applyBorder="1" applyAlignment="1">
      <alignment horizontal="center" wrapText="1"/>
    </xf>
    <xf numFmtId="14" fontId="3" fillId="0" borderId="2" xfId="1" applyNumberFormat="1" applyFont="1" applyBorder="1" applyAlignment="1">
      <alignment horizontal="center"/>
    </xf>
    <xf numFmtId="0" fontId="2" fillId="0" borderId="5" xfId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164" fontId="7" fillId="0" borderId="0" xfId="2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3" fillId="0" borderId="2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  <xf numFmtId="0" fontId="7" fillId="0" borderId="2" xfId="1" applyFont="1" applyBorder="1" applyAlignment="1">
      <alignment horizontal="left"/>
    </xf>
    <xf numFmtId="0" fontId="3" fillId="0" borderId="0" xfId="1" applyFont="1" applyBorder="1" applyAlignment="1">
      <alignment horizontal="right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textRotation="255"/>
    </xf>
    <xf numFmtId="14" fontId="3" fillId="0" borderId="2" xfId="1" applyNumberFormat="1" applyFont="1" applyBorder="1" applyAlignment="1">
      <alignment horizontal="left"/>
    </xf>
    <xf numFmtId="0" fontId="3" fillId="0" borderId="2" xfId="1" applyNumberFormat="1" applyFont="1" applyBorder="1" applyAlignment="1">
      <alignment horizontal="left"/>
    </xf>
    <xf numFmtId="0" fontId="2" fillId="0" borderId="0" xfId="1" applyFont="1" applyBorder="1" applyAlignment="1">
      <alignment horizontal="left" wrapText="1"/>
    </xf>
    <xf numFmtId="0" fontId="2" fillId="0" borderId="2" xfId="1" applyFont="1" applyBorder="1" applyAlignment="1">
      <alignment horizontal="left" wrapText="1"/>
    </xf>
    <xf numFmtId="0" fontId="2" fillId="0" borderId="12" xfId="1" applyFont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12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12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center"/>
    </xf>
    <xf numFmtId="0" fontId="10" fillId="0" borderId="0" xfId="1" applyFont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2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 applyProtection="1">
      <alignment horizontal="center" vertical="center"/>
      <protection locked="0"/>
    </xf>
    <xf numFmtId="0" fontId="2" fillId="2" borderId="12" xfId="1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3" fillId="0" borderId="0" xfId="1" applyFont="1" applyBorder="1" applyAlignment="1">
      <alignment horizontal="right" vertical="center"/>
    </xf>
    <xf numFmtId="0" fontId="2" fillId="0" borderId="0" xfId="1" quotePrefix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  <xf numFmtId="0" fontId="20" fillId="0" borderId="24" xfId="6" applyFont="1" applyFill="1" applyBorder="1" applyAlignment="1">
      <alignment horizontal="center" vertical="center" wrapText="1"/>
    </xf>
    <xf numFmtId="0" fontId="20" fillId="0" borderId="23" xfId="6" applyFont="1" applyFill="1" applyBorder="1" applyAlignment="1">
      <alignment horizontal="center" vertical="center" wrapText="1"/>
    </xf>
    <xf numFmtId="0" fontId="20" fillId="0" borderId="22" xfId="6" applyFont="1" applyFill="1" applyBorder="1" applyAlignment="1">
      <alignment horizontal="center" vertical="center" wrapText="1"/>
    </xf>
    <xf numFmtId="0" fontId="20" fillId="0" borderId="21" xfId="6" applyFont="1" applyFill="1" applyBorder="1" applyAlignment="1">
      <alignment horizontal="center" vertical="center" wrapText="1"/>
    </xf>
    <xf numFmtId="0" fontId="20" fillId="0" borderId="0" xfId="6" applyFont="1" applyFill="1" applyBorder="1" applyAlignment="1">
      <alignment horizontal="center" vertical="center" wrapText="1"/>
    </xf>
    <xf numFmtId="0" fontId="20" fillId="0" borderId="20" xfId="6" applyFont="1" applyFill="1" applyBorder="1" applyAlignment="1">
      <alignment horizontal="center" vertical="center" wrapText="1"/>
    </xf>
    <xf numFmtId="0" fontId="21" fillId="0" borderId="21" xfId="6" applyFont="1" applyFill="1" applyBorder="1" applyAlignment="1">
      <alignment horizontal="center" vertical="center"/>
    </xf>
    <xf numFmtId="0" fontId="21" fillId="0" borderId="0" xfId="6" applyFont="1" applyFill="1" applyBorder="1" applyAlignment="1">
      <alignment horizontal="center" vertical="center"/>
    </xf>
    <xf numFmtId="0" fontId="21" fillId="0" borderId="20" xfId="6" applyFont="1" applyFill="1" applyBorder="1" applyAlignment="1">
      <alignment horizontal="center" vertical="center"/>
    </xf>
    <xf numFmtId="49" fontId="20" fillId="6" borderId="5" xfId="6" applyNumberFormat="1" applyFont="1" applyFill="1" applyBorder="1" applyAlignment="1">
      <alignment horizontal="center" vertical="center"/>
    </xf>
    <xf numFmtId="0" fontId="20" fillId="6" borderId="3" xfId="6" applyFont="1" applyFill="1" applyBorder="1" applyAlignment="1">
      <alignment horizontal="center" vertical="center"/>
    </xf>
    <xf numFmtId="0" fontId="20" fillId="6" borderId="12" xfId="6" applyFont="1" applyFill="1" applyBorder="1" applyAlignment="1">
      <alignment horizontal="center" vertical="center"/>
    </xf>
    <xf numFmtId="0" fontId="18" fillId="0" borderId="24" xfId="6" applyFont="1" applyFill="1" applyBorder="1" applyAlignment="1">
      <alignment horizontal="center" vertical="center" wrapText="1"/>
    </xf>
    <xf numFmtId="0" fontId="18" fillId="0" borderId="23" xfId="6" applyFont="1" applyFill="1" applyBorder="1" applyAlignment="1">
      <alignment horizontal="center" vertical="center" wrapText="1"/>
    </xf>
    <xf numFmtId="0" fontId="18" fillId="0" borderId="22" xfId="6" applyFont="1" applyFill="1" applyBorder="1" applyAlignment="1">
      <alignment horizontal="center" vertical="center" wrapText="1"/>
    </xf>
    <xf numFmtId="0" fontId="21" fillId="0" borderId="32" xfId="6" applyFont="1" applyFill="1" applyBorder="1" applyAlignment="1">
      <alignment horizontal="center" vertical="center"/>
    </xf>
    <xf numFmtId="0" fontId="21" fillId="0" borderId="31" xfId="6" applyFont="1" applyFill="1" applyBorder="1" applyAlignment="1">
      <alignment horizontal="center" vertical="center"/>
    </xf>
    <xf numFmtId="0" fontId="21" fillId="0" borderId="30" xfId="6" applyFont="1" applyFill="1" applyBorder="1" applyAlignment="1">
      <alignment horizontal="center" vertical="center"/>
    </xf>
    <xf numFmtId="0" fontId="21" fillId="0" borderId="24" xfId="6" applyFont="1" applyFill="1" applyBorder="1" applyAlignment="1">
      <alignment horizontal="center" vertical="center" wrapText="1"/>
    </xf>
    <xf numFmtId="0" fontId="21" fillId="0" borderId="23" xfId="6" applyFont="1" applyFill="1" applyBorder="1" applyAlignment="1">
      <alignment horizontal="center" vertical="center" wrapText="1"/>
    </xf>
    <xf numFmtId="0" fontId="21" fillId="0" borderId="22" xfId="6" applyFont="1" applyFill="1" applyBorder="1" applyAlignment="1">
      <alignment horizontal="center" vertical="center" wrapText="1"/>
    </xf>
    <xf numFmtId="0" fontId="21" fillId="0" borderId="21" xfId="6" applyFont="1" applyFill="1" applyBorder="1" applyAlignment="1">
      <alignment horizontal="center" vertical="center" wrapText="1"/>
    </xf>
    <xf numFmtId="0" fontId="21" fillId="0" borderId="0" xfId="6" applyFont="1" applyFill="1" applyBorder="1" applyAlignment="1">
      <alignment horizontal="center" vertical="center" wrapText="1"/>
    </xf>
    <xf numFmtId="0" fontId="21" fillId="0" borderId="20" xfId="6" applyFont="1" applyFill="1" applyBorder="1" applyAlignment="1">
      <alignment horizontal="center" vertical="center" wrapText="1"/>
    </xf>
    <xf numFmtId="0" fontId="21" fillId="0" borderId="32" xfId="6" applyFont="1" applyFill="1" applyBorder="1" applyAlignment="1">
      <alignment horizontal="center" vertical="center" wrapText="1"/>
    </xf>
    <xf numFmtId="0" fontId="21" fillId="0" borderId="31" xfId="6" applyFont="1" applyFill="1" applyBorder="1" applyAlignment="1">
      <alignment horizontal="center" vertical="center" wrapText="1"/>
    </xf>
    <xf numFmtId="0" fontId="21" fillId="0" borderId="30" xfId="6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left" wrapText="1"/>
    </xf>
  </cellXfs>
  <cellStyles count="9">
    <cellStyle name="Millares 2" xfId="2"/>
    <cellStyle name="Millares 2 2" xfId="3"/>
    <cellStyle name="Moneda 2" xfId="4"/>
    <cellStyle name="Moneda 3" xfId="5"/>
    <cellStyle name="Normal" xfId="0" builtinId="0"/>
    <cellStyle name="Normal 2" xfId="6"/>
    <cellStyle name="Normal 3" xfId="7"/>
    <cellStyle name="Normal_ACT. CAPACIT" xfId="1"/>
    <cellStyle name="Porcentaj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</xdr:colOff>
      <xdr:row>0</xdr:row>
      <xdr:rowOff>57151</xdr:rowOff>
    </xdr:from>
    <xdr:to>
      <xdr:col>0</xdr:col>
      <xdr:colOff>1885950</xdr:colOff>
      <xdr:row>6</xdr:row>
      <xdr:rowOff>19050</xdr:rowOff>
    </xdr:to>
    <xdr:pic>
      <xdr:nvPicPr>
        <xdr:cNvPr id="2" name="Imagen 5" descr="C:\Users\isabel.solares\Documents\AdministracionFinanzas\image-1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" y="57151"/>
          <a:ext cx="1866901" cy="1104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4</xdr:col>
      <xdr:colOff>279083</xdr:colOff>
      <xdr:row>8</xdr:row>
      <xdr:rowOff>3810</xdr:rowOff>
    </xdr:to>
    <xdr:pic>
      <xdr:nvPicPr>
        <xdr:cNvPr id="2" name="Imagen 1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0" y="0"/>
          <a:ext cx="3399473" cy="1489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4</xdr:col>
      <xdr:colOff>478243</xdr:colOff>
      <xdr:row>8</xdr:row>
      <xdr:rowOff>3810</xdr:rowOff>
    </xdr:to>
    <xdr:pic>
      <xdr:nvPicPr>
        <xdr:cNvPr id="2" name="Imagen 1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0" y="0"/>
          <a:ext cx="3399473" cy="1489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4</xdr:col>
      <xdr:colOff>279083</xdr:colOff>
      <xdr:row>8</xdr:row>
      <xdr:rowOff>3810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0" y="0"/>
          <a:ext cx="3399473" cy="1489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4</xdr:col>
      <xdr:colOff>279083</xdr:colOff>
      <xdr:row>8</xdr:row>
      <xdr:rowOff>3810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0" y="0"/>
          <a:ext cx="3399473" cy="1489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4</xdr:col>
      <xdr:colOff>279083</xdr:colOff>
      <xdr:row>7</xdr:row>
      <xdr:rowOff>134778</xdr:rowOff>
    </xdr:to>
    <xdr:pic>
      <xdr:nvPicPr>
        <xdr:cNvPr id="2" name="Imagen 1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0" y="0"/>
          <a:ext cx="3399473" cy="1489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4</xdr:col>
      <xdr:colOff>596583</xdr:colOff>
      <xdr:row>8</xdr:row>
      <xdr:rowOff>3810</xdr:rowOff>
    </xdr:to>
    <xdr:pic>
      <xdr:nvPicPr>
        <xdr:cNvPr id="2" name="Imagen 1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0"/>
          <a:ext cx="3273108" cy="1499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4</xdr:col>
      <xdr:colOff>596583</xdr:colOff>
      <xdr:row>7</xdr:row>
      <xdr:rowOff>56727</xdr:rowOff>
    </xdr:to>
    <xdr:pic>
      <xdr:nvPicPr>
        <xdr:cNvPr id="2" name="Imagen 1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0" y="0"/>
          <a:ext cx="3399473" cy="148971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133351</xdr:colOff>
      <xdr:row>1</xdr:row>
      <xdr:rowOff>114300</xdr:rowOff>
    </xdr:from>
    <xdr:ext cx="3173730" cy="1295400"/>
    <xdr:pic>
      <xdr:nvPicPr>
        <xdr:cNvPr id="3" name="Imagen 2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1" y="7139940"/>
          <a:ext cx="3173730" cy="12954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PRESUPUESTOS/2016/RESUMEN%20detalle%20Presup%202016%2013%20agosto%2020%2025%20hrs%20158%20MD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A's%20Integrados/Concluidos%20con%20sria/ORGANIZACION/Concentrado%20POA2017%20DirecciondeOrganizacion%20Definitivo%20corregi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TOTAL GENERALCALEND."/>
      <sheetName val="POR AREA"/>
      <sheetName val="INTEGRAC. D.G."/>
      <sheetName val="Resúmen D.G."/>
      <sheetName val="Inclusión"/>
      <sheetName val="ISO"/>
      <sheetName val="Cursos Capac"/>
      <sheetName val="ADMON"/>
      <sheetName val="INTEGRAC. CAPAC"/>
      <sheetName val="CONCEN CAPAC"/>
      <sheetName val="Plataf Educ"/>
      <sheetName val="Serv Social"/>
      <sheetName val="Capacit"/>
      <sheetName val="Ciclo del Cine"/>
      <sheetName val="Debate"/>
      <sheetName val="Cedel "/>
      <sheetName val="Fest Valores"/>
      <sheetName val="Ahorro Mat Ecolog"/>
      <sheetName val="Fest Papirolas"/>
      <sheetName val="Capac Interna"/>
      <sheetName val="FIL"/>
      <sheetName val="Concurso Cuento Inf"/>
      <sheetName val="Concurso Juegos Inter"/>
      <sheetName val="Concurso de Video"/>
      <sheetName val="Concurso de Proyectos de EC"/>
      <sheetName val="Elecc. Escolar "/>
      <sheetName val="Democracia Infantil"/>
      <sheetName val="Congreso Infantil "/>
      <sheetName val="Educar P Democ"/>
      <sheetName val="Mat Ed Civ"/>
      <sheetName val="Investig"/>
      <sheetName val="INTEGRAC. INFORMATICA"/>
      <sheetName val="CONC INFORM"/>
      <sheetName val="Socializ Urna Externo"/>
      <sheetName val="Socializ. Urna Local"/>
      <sheetName val="Infraest de Tec ( Licenc )"/>
      <sheetName val="Desarr Aplic"/>
      <sheetName val="Soporte Téc"/>
      <sheetName val="INTEGRAC. JURIDICO"/>
      <sheetName val="Gestión y Tra"/>
      <sheetName val="INTEGRAC. ORGANIZ"/>
      <sheetName val="CONCEN ORG "/>
      <sheetName val="ESTAD ELECT"/>
      <sheetName val="Evaluac y Seg"/>
      <sheetName val="Sidicog"/>
      <sheetName val="Cartog"/>
      <sheetName val="Acond Bodega"/>
      <sheetName val="REHAMEr"/>
      <sheetName val="lOGISTICA"/>
      <sheetName val="INTEGRAC. COMUNIC. SOCIAL"/>
      <sheetName val="RESUMEN COMUN.SOC"/>
      <sheetName val="Cobert. y Difusion act"/>
      <sheetName val="Produc. Audiovis"/>
      <sheetName val="Prensa y Dif. Web"/>
      <sheetName val="Monitoreo"/>
      <sheetName val="Atn Medios"/>
      <sheetName val="INTEGRAC. PARTIC. CIUDAD"/>
      <sheetName val="RESUMEN PART CIUD"/>
      <sheetName val="Tablero Elect"/>
      <sheetName val="Dipl Virtual"/>
      <sheetName val="Regl Tipo Partic"/>
      <sheetName val="Figuras Democ"/>
      <sheetName val="Con Todo Vs Lodo"/>
      <sheetName val="Observ de la PC"/>
      <sheetName val="Caja de Hmtas"/>
      <sheetName val="Incub ONGs"/>
      <sheetName val="Capsulas"/>
      <sheetName val="Vinculac OSCs"/>
      <sheetName val="Big Date"/>
      <sheetName val="Facilit"/>
      <sheetName val="Incub Juv"/>
      <sheetName val="Incub Femenil"/>
      <sheetName val="Concurso La DEmocrac"/>
      <sheetName val="Ensayo Sobre Femin"/>
      <sheetName val="5o Foro"/>
      <sheetName val="Conf Magist"/>
      <sheetName val="part mas alla"/>
      <sheetName val="redes sociales"/>
      <sheetName val="INTEGRAC. SRIA. TECNICA"/>
      <sheetName val="Agenda Comis"/>
      <sheetName val="INTEGRAC. TRANSP"/>
      <sheetName val="RESUMEN TRANSP"/>
      <sheetName val="Acceso a la Inf"/>
      <sheetName val="Internet"/>
      <sheetName val="Promoc y Vinc"/>
      <sheetName val="INTEGRAC. UNIDAD EDIT."/>
      <sheetName val="CONCENTRADO UNIDAD EDIT."/>
      <sheetName val="Ediciones y Public."/>
      <sheetName val="Dif, Prom y Dist Pdtos Edit"/>
      <sheetName val="Produc. Gráfica"/>
      <sheetName val="INTEGRAC. PRERROGATIVAS"/>
      <sheetName val="CONCENT PRERR"/>
      <sheetName val="Prerrog Part"/>
      <sheetName val="Inv Mat Debat"/>
      <sheetName val="Inclus"/>
      <sheetName val="INTEGRAC. FISCALIZAC."/>
      <sheetName val="FISCALIZ2012"/>
      <sheetName val="INTEGRAC. CONTRALORIA"/>
      <sheetName val="Conc CONTRALORIA"/>
      <sheetName val="Fiscaliz 2015"/>
      <sheetName val="Fiscaliz 2016"/>
      <sheetName val="Depurac Padrón"/>
      <sheetName val="Declarac patrim"/>
      <sheetName val="Quejas y Denunc"/>
      <sheetName val="5TO. FORO"/>
    </sheetNames>
    <sheetDataSet>
      <sheetData sheetId="0" refreshError="1"/>
      <sheetData sheetId="1" refreshError="1">
        <row r="2">
          <cell r="B2" t="str">
            <v>INSTITUTO ELECTORAL Y DE PARTICIPACIÓN CIUDADANA DEL ESTADO DE JALISCO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 Estadistica"/>
      <sheetName val="Actividades Estadistica"/>
      <sheetName val="Costos Estadística"/>
      <sheetName val="PersonalDiseño"/>
      <sheetName val="ActividadesCartografia"/>
      <sheetName val="CostosCartografia"/>
      <sheetName val="Actividades Habilitar Material"/>
      <sheetName val="Costos Habilitar Material"/>
      <sheetName val="Actividades Docs y Mats"/>
      <sheetName val="Costos Docs y Mats"/>
      <sheetName val="PersonalVotoExtranjero"/>
      <sheetName val="ActividadesVotoExtranjero"/>
      <sheetName val="CostosVoto Extranjero"/>
      <sheetName val="PersonalLogística"/>
      <sheetName val="Actividad Analisis Casillas"/>
      <sheetName val="Costos Analisis Casillas"/>
      <sheetName val="Actividad Preparación Proceso"/>
      <sheetName val="Costos Preparación Proceso"/>
    </sheetNames>
    <sheetDataSet>
      <sheetData sheetId="0"/>
      <sheetData sheetId="1"/>
      <sheetData sheetId="2">
        <row r="15">
          <cell r="C15" t="str">
            <v>Adquisición 3 equipos de computo</v>
          </cell>
          <cell r="H15" t="str">
            <v>Publicacion de la Recopilación de estadísticas comparativas procesos electorales 2009-2012-2015.  500 ejemplares en dos etapas.</v>
          </cell>
        </row>
        <row r="16">
          <cell r="C16" t="str">
            <v>Adquisición 3 Paqueteria Office 2013, licencia por un año compra</v>
          </cell>
        </row>
      </sheetData>
      <sheetData sheetId="3"/>
      <sheetData sheetId="4"/>
      <sheetData sheetId="5">
        <row r="16">
          <cell r="C16" t="str">
            <v>adquisición de 4 Cursos Capacitación ARCGIS, QGIS</v>
          </cell>
        </row>
        <row r="17">
          <cell r="C17" t="str">
            <v>Adquisición 2 Licencias de uso y mantenimiento Arcgis</v>
          </cell>
          <cell r="J17">
            <v>855000</v>
          </cell>
        </row>
        <row r="19">
          <cell r="C19" t="str">
            <v>Adquisición Equipo de Impresión Plotter</v>
          </cell>
          <cell r="E19">
            <v>215000</v>
          </cell>
        </row>
        <row r="20">
          <cell r="C20" t="str">
            <v>Adquisición 40 Rollos papel Plotter</v>
          </cell>
          <cell r="E20">
            <v>72000</v>
          </cell>
        </row>
        <row r="21">
          <cell r="C21" t="str">
            <v>Adquisición Tinta y cabezales para plotter</v>
          </cell>
          <cell r="E21">
            <v>78000</v>
          </cell>
        </row>
        <row r="22">
          <cell r="C22" t="str">
            <v>Renta de 2 Licencias AdobeCC anual</v>
          </cell>
          <cell r="E22">
            <v>16800</v>
          </cell>
        </row>
        <row r="23">
          <cell r="C23" t="str">
            <v>Adquisición 2 Workstations Cómputo GIS / Diseño</v>
          </cell>
          <cell r="E23">
            <v>70000</v>
          </cell>
        </row>
        <row r="24">
          <cell r="C24" t="str">
            <v>Adquisición 2 Licencias Paquetería Office</v>
          </cell>
          <cell r="E24">
            <v>3007</v>
          </cell>
        </row>
        <row r="25">
          <cell r="G25" t="str">
            <v>3 Viáticos a D.F. INE 3 pers.en auto</v>
          </cell>
          <cell r="I25">
            <v>64116</v>
          </cell>
        </row>
        <row r="26">
          <cell r="G26" t="str">
            <v>Combustible para 3 Viajes a D.F. INE 3 pers.en auto 6cil</v>
          </cell>
          <cell r="I26">
            <v>7300</v>
          </cell>
        </row>
        <row r="27">
          <cell r="G27" t="str">
            <v>Peajes para 3 Viajes a D.F. INE 3 pers.en auto 6cil</v>
          </cell>
          <cell r="I27">
            <v>3300</v>
          </cell>
        </row>
      </sheetData>
      <sheetData sheetId="6"/>
      <sheetData sheetId="7">
        <row r="17">
          <cell r="C17" t="str">
            <v>Adquisición de Solventes</v>
          </cell>
          <cell r="E17">
            <v>20242</v>
          </cell>
        </row>
        <row r="18">
          <cell r="C18" t="str">
            <v>Adquisición de Guantes de seguridad  para solventes</v>
          </cell>
          <cell r="E18">
            <v>503</v>
          </cell>
        </row>
        <row r="19">
          <cell r="C19" t="str">
            <v>Adquisición de Estopa</v>
          </cell>
          <cell r="E19">
            <v>2702</v>
          </cell>
        </row>
        <row r="20">
          <cell r="C20" t="str">
            <v xml:space="preserve">Adquisición de Cubre bocas de 2 filtros </v>
          </cell>
          <cell r="E20">
            <v>1959</v>
          </cell>
        </row>
        <row r="21">
          <cell r="C21" t="str">
            <v>Adquisición de Cascos seguridad industrial</v>
          </cell>
          <cell r="E21">
            <v>512</v>
          </cell>
        </row>
        <row r="22">
          <cell r="C22" t="str">
            <v>Adquisición de Ropa de seguridad</v>
          </cell>
          <cell r="E22">
            <v>8820</v>
          </cell>
        </row>
        <row r="24">
          <cell r="C24" t="str">
            <v>Adquisición de Mesa de trabajo</v>
          </cell>
          <cell r="E24">
            <v>49282</v>
          </cell>
        </row>
        <row r="25">
          <cell r="C25" t="str">
            <v>Adquisición de Extractores atmosféricos de aire de techo</v>
          </cell>
          <cell r="E25">
            <v>41148</v>
          </cell>
        </row>
        <row r="26">
          <cell r="C26" t="str">
            <v>Adquisición de Extintores de 5kg</v>
          </cell>
          <cell r="E26">
            <v>4962</v>
          </cell>
        </row>
        <row r="27">
          <cell r="C27" t="str">
            <v>Adquisición de Servicio teléfono/internet</v>
          </cell>
          <cell r="E27">
            <v>7264</v>
          </cell>
        </row>
        <row r="28">
          <cell r="C28" t="str">
            <v>Adquisición de 4 camiones 4 toneladas</v>
          </cell>
          <cell r="E28">
            <v>2205000</v>
          </cell>
        </row>
        <row r="29">
          <cell r="C29" t="str">
            <v>Adquisición de 1 vehículo 4 cil doble cabina</v>
          </cell>
          <cell r="E29">
            <v>306495</v>
          </cell>
        </row>
        <row r="30">
          <cell r="C30" t="str">
            <v>Adquisición de Bodega 1800m2 (renta mensual)</v>
          </cell>
          <cell r="E30">
            <v>1256850</v>
          </cell>
        </row>
        <row r="31">
          <cell r="C31" t="str">
            <v>Adquisición de Tarimas madera 1x1.20 m</v>
          </cell>
          <cell r="E31">
            <v>8545</v>
          </cell>
        </row>
        <row r="32">
          <cell r="C32" t="str">
            <v>Adquisición de Cajas empaque</v>
          </cell>
          <cell r="E32">
            <v>41344</v>
          </cell>
        </row>
        <row r="33">
          <cell r="C33" t="str">
            <v>Adquisición de Plástico emplaye</v>
          </cell>
          <cell r="E33">
            <v>859</v>
          </cell>
        </row>
        <row r="34">
          <cell r="C34" t="str">
            <v>Adquisición de Cinta empaque</v>
          </cell>
          <cell r="E34">
            <v>2757</v>
          </cell>
        </row>
        <row r="35">
          <cell r="C35" t="str">
            <v>Adquisición de Flejadora</v>
          </cell>
          <cell r="E35">
            <v>15092</v>
          </cell>
        </row>
        <row r="36">
          <cell r="C36" t="str">
            <v>Adquisición de Fleje</v>
          </cell>
          <cell r="E36">
            <v>5039</v>
          </cell>
        </row>
        <row r="37">
          <cell r="C37" t="str">
            <v>Fumigado semestral</v>
          </cell>
          <cell r="E37">
            <v>22050</v>
          </cell>
        </row>
      </sheetData>
      <sheetData sheetId="8"/>
      <sheetData sheetId="9"/>
      <sheetData sheetId="10"/>
      <sheetData sheetId="11"/>
      <sheetData sheetId="12">
        <row r="16">
          <cell r="C16" t="str">
            <v>VEHICULO SEDAN</v>
          </cell>
          <cell r="E16">
            <v>240000</v>
          </cell>
          <cell r="G16" t="str">
            <v>CAMPAÑA DE PROMOCION DEL VOTO EN EL EXT.</v>
          </cell>
          <cell r="I16">
            <v>3000000</v>
          </cell>
        </row>
        <row r="17">
          <cell r="C17" t="str">
            <v>FORMATOS DE SOLICITUD DE INSCRIPCIÓN</v>
          </cell>
          <cell r="E17">
            <v>100000</v>
          </cell>
        </row>
        <row r="18">
          <cell r="C18" t="str">
            <v>BOLETOS DE AVIÓN AL EXTRANJERO (L.A. y CHICAGO)</v>
          </cell>
          <cell r="E18">
            <v>220000</v>
          </cell>
          <cell r="G18" t="str">
            <v>VIATICOS INTERNACIONALES (L.A. y CHICAGO)</v>
          </cell>
        </row>
      </sheetData>
      <sheetData sheetId="13"/>
      <sheetData sheetId="14"/>
      <sheetData sheetId="15">
        <row r="15">
          <cell r="G15" t="str">
            <v>Combustible</v>
          </cell>
          <cell r="I15">
            <v>443746.4</v>
          </cell>
        </row>
        <row r="16">
          <cell r="G16" t="str">
            <v>Viáticos</v>
          </cell>
          <cell r="I16">
            <v>314308</v>
          </cell>
        </row>
        <row r="17">
          <cell r="C17" t="str">
            <v>4 Equipos de comunicación satelital</v>
          </cell>
          <cell r="E17">
            <v>119700</v>
          </cell>
          <cell r="G17" t="str">
            <v>Peajes</v>
          </cell>
          <cell r="I17">
            <v>24000</v>
          </cell>
        </row>
        <row r="18">
          <cell r="C18" t="str">
            <v>8 Tiempos aire para comunicación satelital</v>
          </cell>
          <cell r="E18">
            <v>20520</v>
          </cell>
        </row>
        <row r="19">
          <cell r="C19" t="str">
            <v>8 Equipos de comunicación celular TELCEL</v>
          </cell>
          <cell r="E19">
            <v>12000</v>
          </cell>
        </row>
        <row r="20">
          <cell r="C20" t="str">
            <v>8 Equipos de comunicación celular IUSACEL</v>
          </cell>
          <cell r="E20">
            <v>12000</v>
          </cell>
        </row>
        <row r="21">
          <cell r="C21" t="str">
            <v>8 Equipos de comunicación celular MOVISTAR</v>
          </cell>
          <cell r="E21">
            <v>12000</v>
          </cell>
        </row>
        <row r="22">
          <cell r="C22" t="str">
            <v>8 Tiempos aire TELCEL</v>
          </cell>
          <cell r="E22">
            <v>4000</v>
          </cell>
        </row>
        <row r="23">
          <cell r="C23" t="str">
            <v>8 Tiempos aire IUSACEL</v>
          </cell>
          <cell r="E23">
            <v>4000</v>
          </cell>
        </row>
        <row r="24">
          <cell r="C24" t="str">
            <v>8 Tiempos aire MOVISTAR</v>
          </cell>
          <cell r="E24">
            <v>4000</v>
          </cell>
        </row>
        <row r="26">
          <cell r="C26" t="str">
            <v>4 Botiquines de primeros auxilios</v>
          </cell>
          <cell r="E26">
            <v>5399</v>
          </cell>
        </row>
      </sheetData>
      <sheetData sheetId="16"/>
      <sheetData sheetId="17">
        <row r="16">
          <cell r="I16" t="str">
            <v>Combustible, gestion ayuntamientos</v>
          </cell>
          <cell r="L16">
            <v>137474.5</v>
          </cell>
        </row>
        <row r="17">
          <cell r="I17" t="str">
            <v>Viático,gestion ayuntamientos</v>
          </cell>
          <cell r="L17">
            <v>46748</v>
          </cell>
        </row>
        <row r="18">
          <cell r="I18" t="str">
            <v>Peajes, gestion ayuntamientos</v>
          </cell>
          <cell r="L18">
            <v>11000</v>
          </cell>
        </row>
        <row r="20">
          <cell r="I20" t="str">
            <v>Combustible, Recepción mobiliario</v>
          </cell>
          <cell r="L20">
            <v>58000</v>
          </cell>
        </row>
        <row r="21">
          <cell r="I21" t="str">
            <v>Viático, Recepción mobiliario</v>
          </cell>
          <cell r="L21">
            <v>31350</v>
          </cell>
        </row>
        <row r="22">
          <cell r="I22" t="str">
            <v>Peajes, Recepción mobiliario</v>
          </cell>
          <cell r="L22">
            <v>20000</v>
          </cell>
        </row>
        <row r="23">
          <cell r="I23" t="str">
            <v xml:space="preserve">Combustible, Recepcion Parque Vehicular </v>
          </cell>
          <cell r="L23">
            <v>58000</v>
          </cell>
        </row>
        <row r="24">
          <cell r="I24" t="str">
            <v xml:space="preserve">Viático, Recepcion Parque Vehicular </v>
          </cell>
          <cell r="L24">
            <v>31350</v>
          </cell>
        </row>
        <row r="25">
          <cell r="I25" t="str">
            <v xml:space="preserve">Peajes, Recepcion Parque Vehicular </v>
          </cell>
          <cell r="L25">
            <v>20000</v>
          </cell>
        </row>
        <row r="26">
          <cell r="I26" t="str">
            <v>Combustible, localización de inmuebles</v>
          </cell>
          <cell r="L26">
            <v>43028.75</v>
          </cell>
        </row>
        <row r="27">
          <cell r="I27" t="str">
            <v>Viático, localización de inmuebles</v>
          </cell>
          <cell r="L27">
            <v>195752</v>
          </cell>
        </row>
        <row r="28">
          <cell r="I28" t="str">
            <v>Peajes,localización de inmuebles</v>
          </cell>
          <cell r="L28">
            <v>14000</v>
          </cell>
        </row>
        <row r="30">
          <cell r="I30" t="str">
            <v>Combustible, Supervisión con FGE y PCJ</v>
          </cell>
          <cell r="L30">
            <v>39875</v>
          </cell>
        </row>
        <row r="31">
          <cell r="I31" t="str">
            <v>Viático, Supervisión con FGE y PCJ</v>
          </cell>
          <cell r="L31">
            <v>31668</v>
          </cell>
        </row>
        <row r="32">
          <cell r="I32" t="str">
            <v>Peajes, Supervisión con FGE y PCJ</v>
          </cell>
          <cell r="L32">
            <v>6000</v>
          </cell>
        </row>
        <row r="33">
          <cell r="I33" t="str">
            <v>Combustible, Acondicionamiento Sedes de CD's</v>
          </cell>
          <cell r="L33">
            <v>267525</v>
          </cell>
        </row>
        <row r="34">
          <cell r="I34" t="str">
            <v>Viático, Acondicionamiento Sedes de CD's</v>
          </cell>
          <cell r="L34">
            <v>284440</v>
          </cell>
        </row>
        <row r="35">
          <cell r="I35" t="str">
            <v>Peajes, Acondicionamiento Sedes de CD's</v>
          </cell>
          <cell r="L35">
            <v>75000</v>
          </cell>
        </row>
        <row r="36">
          <cell r="I36" t="str">
            <v>Combustible, Distribución de Convocatorias, CD's y CM's</v>
          </cell>
          <cell r="L36">
            <v>39875</v>
          </cell>
        </row>
        <row r="37">
          <cell r="I37" t="str">
            <v>Viático,Distribución de Convocatorias, CD's y CM's</v>
          </cell>
          <cell r="L37">
            <v>36360</v>
          </cell>
        </row>
        <row r="38">
          <cell r="I38" t="str">
            <v>Peajes, Distribución de Convocatorias, CD's y CM's</v>
          </cell>
          <cell r="L38">
            <v>6000</v>
          </cell>
        </row>
        <row r="40">
          <cell r="B40" t="str">
            <v>Inmueble en renta 1mes y  1 mes depósito</v>
          </cell>
          <cell r="G40">
            <v>2473120</v>
          </cell>
        </row>
        <row r="43">
          <cell r="B43" t="str">
            <v>Líneas telefónicas (renta)</v>
          </cell>
          <cell r="G43">
            <v>25110</v>
          </cell>
        </row>
        <row r="44">
          <cell r="B44" t="str">
            <v>Líneas telefónicas con internet (renta)</v>
          </cell>
          <cell r="G44">
            <v>128700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31"/>
  <sheetViews>
    <sheetView workbookViewId="0">
      <selection activeCell="B2" sqref="B2"/>
    </sheetView>
  </sheetViews>
  <sheetFormatPr baseColWidth="10" defaultRowHeight="15" x14ac:dyDescent="0.25"/>
  <cols>
    <col min="1" max="1" width="47.28515625" customWidth="1"/>
    <col min="2" max="2" width="10.42578125" bestFit="1" customWidth="1"/>
    <col min="3" max="3" width="40.42578125" bestFit="1" customWidth="1"/>
  </cols>
  <sheetData>
    <row r="9" spans="1:3" x14ac:dyDescent="0.25">
      <c r="A9" s="247" t="s">
        <v>202</v>
      </c>
      <c r="B9" s="247"/>
      <c r="C9" s="247"/>
    </row>
    <row r="10" spans="1:3" ht="15.75" thickBot="1" x14ac:dyDescent="0.3"/>
    <row r="11" spans="1:3" x14ac:dyDescent="0.25">
      <c r="A11" s="223" t="s">
        <v>137</v>
      </c>
      <c r="B11" s="224" t="s">
        <v>136</v>
      </c>
      <c r="C11" s="225" t="s">
        <v>135</v>
      </c>
    </row>
    <row r="12" spans="1:3" x14ac:dyDescent="0.25">
      <c r="A12" s="226" t="s">
        <v>212</v>
      </c>
      <c r="B12" s="84">
        <v>3</v>
      </c>
      <c r="C12" s="227" t="s">
        <v>138</v>
      </c>
    </row>
    <row r="13" spans="1:3" x14ac:dyDescent="0.25">
      <c r="A13" s="226" t="s">
        <v>213</v>
      </c>
      <c r="B13" s="84">
        <v>3</v>
      </c>
      <c r="C13" s="227" t="s">
        <v>138</v>
      </c>
    </row>
    <row r="14" spans="1:3" x14ac:dyDescent="0.25">
      <c r="A14" s="226" t="s">
        <v>212</v>
      </c>
      <c r="B14" s="84">
        <v>1</v>
      </c>
      <c r="C14" s="227" t="s">
        <v>42</v>
      </c>
    </row>
    <row r="15" spans="1:3" x14ac:dyDescent="0.25">
      <c r="A15" s="226" t="s">
        <v>213</v>
      </c>
      <c r="B15" s="84">
        <v>7</v>
      </c>
      <c r="C15" s="227" t="s">
        <v>42</v>
      </c>
    </row>
    <row r="16" spans="1:3" x14ac:dyDescent="0.25">
      <c r="A16" s="226" t="s">
        <v>212</v>
      </c>
      <c r="B16" s="84">
        <v>1</v>
      </c>
      <c r="C16" s="227" t="s">
        <v>203</v>
      </c>
    </row>
    <row r="17" spans="1:3" x14ac:dyDescent="0.25">
      <c r="A17" s="226" t="s">
        <v>212</v>
      </c>
      <c r="B17" s="84">
        <v>10</v>
      </c>
      <c r="C17" s="227" t="s">
        <v>204</v>
      </c>
    </row>
    <row r="18" spans="1:3" x14ac:dyDescent="0.25">
      <c r="A18" s="226" t="s">
        <v>209</v>
      </c>
      <c r="B18" s="84">
        <v>20</v>
      </c>
      <c r="C18" s="227" t="s">
        <v>204</v>
      </c>
    </row>
    <row r="19" spans="1:3" ht="15.75" thickBot="1" x14ac:dyDescent="0.3">
      <c r="A19" s="228" t="s">
        <v>210</v>
      </c>
      <c r="B19" s="229">
        <v>20</v>
      </c>
      <c r="C19" s="230" t="s">
        <v>204</v>
      </c>
    </row>
    <row r="22" spans="1:3" x14ac:dyDescent="0.25">
      <c r="A22" t="s">
        <v>205</v>
      </c>
    </row>
    <row r="23" spans="1:3" x14ac:dyDescent="0.25">
      <c r="A23" t="s">
        <v>211</v>
      </c>
    </row>
    <row r="26" spans="1:3" x14ac:dyDescent="0.25">
      <c r="B26" s="83"/>
    </row>
    <row r="27" spans="1:3" x14ac:dyDescent="0.25">
      <c r="B27" s="83"/>
    </row>
    <row r="28" spans="1:3" ht="15.75" x14ac:dyDescent="0.3">
      <c r="A28" s="231" t="s">
        <v>133</v>
      </c>
      <c r="B28" s="248" t="s">
        <v>206</v>
      </c>
      <c r="C28" s="248"/>
    </row>
    <row r="29" spans="1:3" ht="15.75" x14ac:dyDescent="0.3">
      <c r="A29" s="221"/>
      <c r="B29" s="222"/>
      <c r="C29" s="222"/>
    </row>
    <row r="30" spans="1:3" ht="15.75" x14ac:dyDescent="0.3">
      <c r="A30" s="232" t="s">
        <v>0</v>
      </c>
      <c r="B30" s="249" t="s">
        <v>207</v>
      </c>
      <c r="C30" s="249"/>
    </row>
    <row r="31" spans="1:3" ht="15.75" x14ac:dyDescent="0.3">
      <c r="A31" s="82"/>
      <c r="B31" s="81"/>
      <c r="C31" s="5"/>
    </row>
  </sheetData>
  <mergeCells count="3">
    <mergeCell ref="A9:C9"/>
    <mergeCell ref="B28:C28"/>
    <mergeCell ref="B30:C3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IF93"/>
  <sheetViews>
    <sheetView topLeftCell="B62" zoomScale="90" zoomScaleNormal="90" workbookViewId="0">
      <selection activeCell="B86" sqref="B86"/>
    </sheetView>
  </sheetViews>
  <sheetFormatPr baseColWidth="10" defaultColWidth="11.42578125" defaultRowHeight="18" x14ac:dyDescent="0.25"/>
  <cols>
    <col min="1" max="1" width="7.42578125" style="141" customWidth="1"/>
    <col min="2" max="2" width="7.5703125" style="140" bestFit="1" customWidth="1"/>
    <col min="3" max="3" width="113.28515625" style="140" bestFit="1" customWidth="1"/>
    <col min="4" max="4" width="10.42578125" style="139" hidden="1" customWidth="1"/>
    <col min="5" max="5" width="9.28515625" style="138" hidden="1" customWidth="1"/>
    <col min="6" max="6" width="15.140625" style="138" customWidth="1"/>
    <col min="7" max="7" width="11.7109375" style="137" bestFit="1" customWidth="1"/>
    <col min="8" max="9" width="10.28515625" style="137" bestFit="1" customWidth="1"/>
    <col min="10" max="11" width="10.5703125" style="137" bestFit="1" customWidth="1"/>
    <col min="12" max="12" width="10" style="137" bestFit="1" customWidth="1"/>
    <col min="13" max="14" width="10.5703125" style="137" bestFit="1" customWidth="1"/>
    <col min="15" max="15" width="10.7109375" style="137" customWidth="1"/>
    <col min="16" max="16" width="11.7109375" style="137" bestFit="1" customWidth="1"/>
    <col min="17" max="18" width="12" style="137" bestFit="1" customWidth="1"/>
    <col min="19" max="19" width="13.140625" style="137" bestFit="1" customWidth="1"/>
    <col min="20" max="239" width="11.42578125" style="122"/>
    <col min="240" max="16384" width="11.42578125" style="121"/>
  </cols>
  <sheetData>
    <row r="1" spans="1:240" ht="18.75" thickBot="1" x14ac:dyDescent="0.3"/>
    <row r="2" spans="1:240" ht="18.600000000000001" customHeight="1" x14ac:dyDescent="0.25">
      <c r="A2" s="121"/>
      <c r="B2" s="327" t="str">
        <f>'[1]TOTAL GENERALCALEND.'!B2:G2</f>
        <v>INSTITUTO ELECTORAL Y DE PARTICIPACIÓN CIUDADANA DEL ESTADO DE JALISCO</v>
      </c>
      <c r="C2" s="328"/>
      <c r="D2" s="328"/>
      <c r="E2" s="328"/>
      <c r="F2" s="329"/>
      <c r="T2" s="123"/>
      <c r="IF2" s="122"/>
    </row>
    <row r="3" spans="1:240" ht="18.600000000000001" customHeight="1" x14ac:dyDescent="0.25">
      <c r="A3" s="121"/>
      <c r="B3" s="318" t="s">
        <v>160</v>
      </c>
      <c r="C3" s="319"/>
      <c r="D3" s="319"/>
      <c r="E3" s="319"/>
      <c r="F3" s="320"/>
      <c r="T3" s="123"/>
      <c r="IF3" s="122"/>
    </row>
    <row r="4" spans="1:240" ht="18.600000000000001" customHeight="1" x14ac:dyDescent="0.25">
      <c r="A4" s="121"/>
      <c r="B4" s="321" t="s">
        <v>188</v>
      </c>
      <c r="C4" s="322"/>
      <c r="D4" s="322"/>
      <c r="E4" s="322"/>
      <c r="F4" s="323"/>
      <c r="G4" s="123"/>
      <c r="T4" s="123"/>
      <c r="IF4" s="122"/>
    </row>
    <row r="5" spans="1:240" ht="18.600000000000001" customHeight="1" thickBot="1" x14ac:dyDescent="0.3">
      <c r="A5" s="121"/>
      <c r="B5" s="330" t="s">
        <v>158</v>
      </c>
      <c r="C5" s="331"/>
      <c r="D5" s="331"/>
      <c r="E5" s="331"/>
      <c r="F5" s="332"/>
      <c r="H5" s="208"/>
      <c r="T5" s="123"/>
      <c r="IF5" s="122"/>
    </row>
    <row r="6" spans="1:240" ht="15" x14ac:dyDescent="0.25">
      <c r="A6" s="121"/>
      <c r="B6" s="139"/>
      <c r="C6" s="121"/>
      <c r="E6" s="121"/>
      <c r="F6" s="121"/>
      <c r="G6" s="324" t="s">
        <v>157</v>
      </c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6"/>
      <c r="T6" s="123"/>
      <c r="IF6" s="122"/>
    </row>
    <row r="7" spans="1:240" ht="27" x14ac:dyDescent="0.25">
      <c r="B7" s="136" t="s">
        <v>187</v>
      </c>
      <c r="C7" s="136" t="s">
        <v>186</v>
      </c>
      <c r="D7" s="136" t="s">
        <v>136</v>
      </c>
      <c r="E7" s="135" t="s">
        <v>154</v>
      </c>
      <c r="F7" s="135" t="s">
        <v>153</v>
      </c>
      <c r="G7" s="134" t="s">
        <v>152</v>
      </c>
      <c r="H7" s="134" t="s">
        <v>151</v>
      </c>
      <c r="I7" s="134" t="s">
        <v>150</v>
      </c>
      <c r="J7" s="134" t="s">
        <v>149</v>
      </c>
      <c r="K7" s="134" t="s">
        <v>148</v>
      </c>
      <c r="L7" s="134" t="s">
        <v>147</v>
      </c>
      <c r="M7" s="134" t="s">
        <v>146</v>
      </c>
      <c r="N7" s="134" t="s">
        <v>145</v>
      </c>
      <c r="O7" s="134" t="s">
        <v>144</v>
      </c>
      <c r="P7" s="134" t="s">
        <v>143</v>
      </c>
      <c r="Q7" s="134" t="s">
        <v>142</v>
      </c>
      <c r="R7" s="134" t="s">
        <v>141</v>
      </c>
      <c r="S7" s="133" t="s">
        <v>140</v>
      </c>
    </row>
    <row r="8" spans="1:240" x14ac:dyDescent="0.25">
      <c r="B8" s="208"/>
      <c r="C8" s="208"/>
      <c r="D8" s="207"/>
      <c r="E8" s="206"/>
      <c r="F8" s="206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</row>
    <row r="9" spans="1:240" x14ac:dyDescent="0.25">
      <c r="B9" s="146"/>
      <c r="C9" s="146"/>
      <c r="D9" s="204"/>
      <c r="E9" s="203"/>
      <c r="F9" s="203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</row>
    <row r="10" spans="1:240" ht="24" customHeight="1" thickBot="1" x14ac:dyDescent="0.3">
      <c r="B10" s="201">
        <v>2121</v>
      </c>
      <c r="C10" s="200" t="s">
        <v>185</v>
      </c>
      <c r="D10" s="199"/>
      <c r="E10" s="199"/>
      <c r="F10" s="198">
        <f>SUM(F11:F11)</f>
        <v>150000</v>
      </c>
      <c r="G10" s="198">
        <f t="shared" ref="G10:R10" si="0">SUM(G11:G11)</f>
        <v>150000</v>
      </c>
      <c r="H10" s="198">
        <f t="shared" si="0"/>
        <v>0</v>
      </c>
      <c r="I10" s="198">
        <f t="shared" si="0"/>
        <v>0</v>
      </c>
      <c r="J10" s="198">
        <f t="shared" si="0"/>
        <v>0</v>
      </c>
      <c r="K10" s="198">
        <f t="shared" si="0"/>
        <v>0</v>
      </c>
      <c r="L10" s="198">
        <f t="shared" si="0"/>
        <v>0</v>
      </c>
      <c r="M10" s="198">
        <f t="shared" si="0"/>
        <v>0</v>
      </c>
      <c r="N10" s="198">
        <f t="shared" si="0"/>
        <v>0</v>
      </c>
      <c r="O10" s="198">
        <f t="shared" si="0"/>
        <v>0</v>
      </c>
      <c r="P10" s="198">
        <f t="shared" si="0"/>
        <v>0</v>
      </c>
      <c r="Q10" s="198">
        <f t="shared" si="0"/>
        <v>0</v>
      </c>
      <c r="R10" s="198">
        <f t="shared" si="0"/>
        <v>0</v>
      </c>
      <c r="S10" s="198">
        <f>SUM(G10:R10)</f>
        <v>150000</v>
      </c>
    </row>
    <row r="11" spans="1:240" x14ac:dyDescent="0.25">
      <c r="B11" s="160">
        <v>2121</v>
      </c>
      <c r="C11" s="155" t="str">
        <f>+Cartografia!B5</f>
        <v>Cartografía</v>
      </c>
      <c r="D11" s="157"/>
      <c r="E11" s="156"/>
      <c r="F11" s="156">
        <f>+Cartografia!F9</f>
        <v>150000</v>
      </c>
      <c r="G11" s="156">
        <f>+Cartografia!G9</f>
        <v>150000</v>
      </c>
      <c r="H11" s="156">
        <f>+Cartografia!H9</f>
        <v>0</v>
      </c>
      <c r="I11" s="156">
        <f>+Cartografia!I9</f>
        <v>0</v>
      </c>
      <c r="J11" s="156">
        <f>+Cartografia!J9</f>
        <v>0</v>
      </c>
      <c r="K11" s="156">
        <f>+Cartografia!K9</f>
        <v>0</v>
      </c>
      <c r="L11" s="156">
        <f>+Cartografia!L9</f>
        <v>0</v>
      </c>
      <c r="M11" s="156">
        <f>+Cartografia!M9</f>
        <v>0</v>
      </c>
      <c r="N11" s="156">
        <f>+Cartografia!N9</f>
        <v>0</v>
      </c>
      <c r="O11" s="156">
        <f>+Cartografia!O9</f>
        <v>0</v>
      </c>
      <c r="P11" s="156">
        <f>+Cartografia!P9</f>
        <v>0</v>
      </c>
      <c r="Q11" s="156">
        <f>+Cartografia!Q9</f>
        <v>0</v>
      </c>
      <c r="R11" s="156">
        <f>+Cartografia!R9</f>
        <v>0</v>
      </c>
      <c r="S11" s="154">
        <f>SUM(G11:R11)</f>
        <v>150000</v>
      </c>
    </row>
    <row r="12" spans="1:240" ht="18.75" thickBot="1" x14ac:dyDescent="0.3">
      <c r="B12" s="127">
        <v>2161</v>
      </c>
      <c r="C12" s="187" t="s">
        <v>184</v>
      </c>
      <c r="D12" s="177"/>
      <c r="E12" s="176"/>
      <c r="F12" s="124">
        <f>SUM(F13:F14)</f>
        <v>22944</v>
      </c>
      <c r="G12" s="124">
        <f t="shared" ref="G12:R12" si="1">SUM(G13:G14)</f>
        <v>0</v>
      </c>
      <c r="H12" s="124">
        <f t="shared" si="1"/>
        <v>22944</v>
      </c>
      <c r="I12" s="124">
        <f t="shared" si="1"/>
        <v>0</v>
      </c>
      <c r="J12" s="124">
        <f t="shared" si="1"/>
        <v>0</v>
      </c>
      <c r="K12" s="124">
        <f t="shared" si="1"/>
        <v>0</v>
      </c>
      <c r="L12" s="124">
        <f t="shared" si="1"/>
        <v>0</v>
      </c>
      <c r="M12" s="124">
        <f t="shared" si="1"/>
        <v>0</v>
      </c>
      <c r="N12" s="124">
        <f t="shared" si="1"/>
        <v>0</v>
      </c>
      <c r="O12" s="124">
        <f t="shared" si="1"/>
        <v>0</v>
      </c>
      <c r="P12" s="124">
        <f t="shared" si="1"/>
        <v>0</v>
      </c>
      <c r="Q12" s="124">
        <f t="shared" si="1"/>
        <v>0</v>
      </c>
      <c r="R12" s="124">
        <f t="shared" si="1"/>
        <v>0</v>
      </c>
      <c r="S12" s="124">
        <f>SUM(G12:R12)</f>
        <v>22944</v>
      </c>
    </row>
    <row r="13" spans="1:240" x14ac:dyDescent="0.25">
      <c r="B13" s="158">
        <v>2161</v>
      </c>
      <c r="C13" s="186" t="str">
        <f>+'Habilitar Material'!B5</f>
        <v>Habilitar el Material Electoral Recuperado (HAMER)</v>
      </c>
      <c r="D13" s="177"/>
      <c r="E13" s="176"/>
      <c r="F13" s="176">
        <f>+'Habilitar Material'!F9</f>
        <v>22944</v>
      </c>
      <c r="G13" s="176">
        <f>+'Habilitar Material'!G9</f>
        <v>0</v>
      </c>
      <c r="H13" s="176">
        <f>+'Habilitar Material'!H9</f>
        <v>22944</v>
      </c>
      <c r="I13" s="176">
        <f>+'Habilitar Material'!I9</f>
        <v>0</v>
      </c>
      <c r="J13" s="176">
        <f>+'Habilitar Material'!J9</f>
        <v>0</v>
      </c>
      <c r="K13" s="176">
        <f>+'Habilitar Material'!K9</f>
        <v>0</v>
      </c>
      <c r="L13" s="176">
        <f>+'Habilitar Material'!L9</f>
        <v>0</v>
      </c>
      <c r="M13" s="176">
        <f>+'Habilitar Material'!M9</f>
        <v>0</v>
      </c>
      <c r="N13" s="176">
        <f>+'Habilitar Material'!N9</f>
        <v>0</v>
      </c>
      <c r="O13" s="176">
        <f>+'Habilitar Material'!O9</f>
        <v>0</v>
      </c>
      <c r="P13" s="176">
        <f>+'Habilitar Material'!P9</f>
        <v>0</v>
      </c>
      <c r="Q13" s="176">
        <f>+'Habilitar Material'!Q9</f>
        <v>0</v>
      </c>
      <c r="R13" s="176">
        <f>+'Habilitar Material'!R9</f>
        <v>0</v>
      </c>
      <c r="S13" s="176">
        <f t="shared" ref="S13:S14" si="2">SUM(G13:R13)</f>
        <v>22944</v>
      </c>
    </row>
    <row r="14" spans="1:240" x14ac:dyDescent="0.25">
      <c r="B14" s="158"/>
      <c r="C14" s="186"/>
      <c r="D14" s="177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>
        <f t="shared" si="2"/>
        <v>0</v>
      </c>
    </row>
    <row r="15" spans="1:240" ht="18.75" thickBot="1" x14ac:dyDescent="0.3">
      <c r="B15" s="127">
        <v>2531</v>
      </c>
      <c r="C15" s="126" t="s">
        <v>183</v>
      </c>
      <c r="D15" s="125"/>
      <c r="E15" s="125"/>
      <c r="F15" s="124">
        <f>SUM(F16:F17)</f>
        <v>5399</v>
      </c>
      <c r="G15" s="124">
        <f t="shared" ref="G15:R15" si="3">SUM(G16:G17)</f>
        <v>449.91666666666669</v>
      </c>
      <c r="H15" s="124">
        <f t="shared" si="3"/>
        <v>449.91666666666669</v>
      </c>
      <c r="I15" s="124">
        <f t="shared" si="3"/>
        <v>449.91666666666669</v>
      </c>
      <c r="J15" s="124">
        <f t="shared" si="3"/>
        <v>449.91666666666669</v>
      </c>
      <c r="K15" s="124">
        <f t="shared" si="3"/>
        <v>449.91666666666669</v>
      </c>
      <c r="L15" s="124">
        <f t="shared" si="3"/>
        <v>449.91666666666669</v>
      </c>
      <c r="M15" s="124">
        <f t="shared" si="3"/>
        <v>449.91666666666669</v>
      </c>
      <c r="N15" s="124">
        <f t="shared" si="3"/>
        <v>449.91666666666669</v>
      </c>
      <c r="O15" s="124">
        <f t="shared" si="3"/>
        <v>449.91666666666669</v>
      </c>
      <c r="P15" s="124">
        <f t="shared" si="3"/>
        <v>449.91666666666669</v>
      </c>
      <c r="Q15" s="124">
        <f t="shared" si="3"/>
        <v>449.91666666666669</v>
      </c>
      <c r="R15" s="124">
        <f t="shared" si="3"/>
        <v>449.91666666666669</v>
      </c>
      <c r="S15" s="124">
        <f>SUM(G15:R15)</f>
        <v>5399</v>
      </c>
    </row>
    <row r="16" spans="1:240" x14ac:dyDescent="0.25">
      <c r="B16" s="160">
        <v>2531</v>
      </c>
      <c r="C16" s="184" t="str">
        <f>+'Analisis de Casillas'!B5</f>
        <v>Analisis de Casillas</v>
      </c>
      <c r="D16" s="157">
        <v>4</v>
      </c>
      <c r="E16" s="156">
        <f>+'[2]Costos Analisis Casillas'!$E$26/4</f>
        <v>1349.75</v>
      </c>
      <c r="F16" s="156">
        <f>+'Analisis de Casillas'!F9</f>
        <v>5399</v>
      </c>
      <c r="G16" s="156">
        <f>+'Analisis de Casillas'!G9</f>
        <v>449.91666666666669</v>
      </c>
      <c r="H16" s="156">
        <f>+'Analisis de Casillas'!H9</f>
        <v>449.91666666666669</v>
      </c>
      <c r="I16" s="156">
        <f>+'Analisis de Casillas'!I9</f>
        <v>449.91666666666669</v>
      </c>
      <c r="J16" s="156">
        <f>+'Analisis de Casillas'!J9</f>
        <v>449.91666666666669</v>
      </c>
      <c r="K16" s="156">
        <f>+'Analisis de Casillas'!K9</f>
        <v>449.91666666666669</v>
      </c>
      <c r="L16" s="156">
        <f>+'Analisis de Casillas'!L9</f>
        <v>449.91666666666669</v>
      </c>
      <c r="M16" s="156">
        <f>+'Analisis de Casillas'!M9</f>
        <v>449.91666666666669</v>
      </c>
      <c r="N16" s="156">
        <f>+'Analisis de Casillas'!N9</f>
        <v>449.91666666666669</v>
      </c>
      <c r="O16" s="156">
        <f>+'Analisis de Casillas'!O9</f>
        <v>449.91666666666669</v>
      </c>
      <c r="P16" s="156">
        <f>+'Analisis de Casillas'!P9</f>
        <v>449.91666666666669</v>
      </c>
      <c r="Q16" s="156">
        <f>+'Analisis de Casillas'!Q9</f>
        <v>449.91666666666669</v>
      </c>
      <c r="R16" s="156">
        <f>+'Analisis de Casillas'!R9</f>
        <v>449.91666666666669</v>
      </c>
      <c r="S16" s="154">
        <f>SUM(G16:R16)</f>
        <v>5399</v>
      </c>
    </row>
    <row r="17" spans="2:19" x14ac:dyDescent="0.25">
      <c r="B17" s="160"/>
      <c r="C17" s="184"/>
      <c r="D17" s="157"/>
      <c r="E17" s="156"/>
      <c r="F17" s="156">
        <f>+D17*E17</f>
        <v>0</v>
      </c>
      <c r="G17" s="190"/>
      <c r="H17" s="190"/>
      <c r="I17" s="190"/>
      <c r="J17" s="190"/>
      <c r="K17" s="190"/>
      <c r="L17" s="190">
        <f>+F17</f>
        <v>0</v>
      </c>
      <c r="M17" s="190"/>
      <c r="N17" s="190">
        <v>0</v>
      </c>
      <c r="O17" s="190"/>
      <c r="P17" s="190"/>
      <c r="Q17" s="190"/>
      <c r="R17" s="190"/>
      <c r="S17" s="154">
        <f t="shared" ref="S17" si="4">SUM(G17:R17)</f>
        <v>0</v>
      </c>
    </row>
    <row r="18" spans="2:19" ht="24" customHeight="1" thickBot="1" x14ac:dyDescent="0.3">
      <c r="B18" s="127">
        <v>2612</v>
      </c>
      <c r="C18" s="126" t="s">
        <v>182</v>
      </c>
      <c r="D18" s="192" t="s">
        <v>139</v>
      </c>
      <c r="E18" s="192"/>
      <c r="F18" s="162">
        <f>SUM(F19:F21)</f>
        <v>1094824.6499999999</v>
      </c>
      <c r="G18" s="162">
        <f t="shared" ref="G18:R18" si="5">SUM(G19:G21)</f>
        <v>108149.45000000001</v>
      </c>
      <c r="H18" s="162">
        <f t="shared" si="5"/>
        <v>39412.200000000004</v>
      </c>
      <c r="I18" s="162">
        <f t="shared" si="5"/>
        <v>39412.200000000004</v>
      </c>
      <c r="J18" s="162">
        <f t="shared" si="5"/>
        <v>36978.866666666669</v>
      </c>
      <c r="K18" s="162">
        <f t="shared" si="5"/>
        <v>36978.866666666669</v>
      </c>
      <c r="L18" s="162">
        <f t="shared" si="5"/>
        <v>36978.866666666669</v>
      </c>
      <c r="M18" s="162">
        <f t="shared" si="5"/>
        <v>105716.11666666667</v>
      </c>
      <c r="N18" s="162">
        <f t="shared" si="5"/>
        <v>36978.866666666669</v>
      </c>
      <c r="O18" s="162">
        <f t="shared" si="5"/>
        <v>47736.054166666669</v>
      </c>
      <c r="P18" s="162">
        <f t="shared" si="5"/>
        <v>105736.05416666667</v>
      </c>
      <c r="Q18" s="162">
        <f t="shared" si="5"/>
        <v>259436.05416666667</v>
      </c>
      <c r="R18" s="162">
        <f t="shared" si="5"/>
        <v>241311.05416666667</v>
      </c>
      <c r="S18" s="162">
        <f>SUM(G18:R18)</f>
        <v>1094824.6500000001</v>
      </c>
    </row>
    <row r="19" spans="2:19" x14ac:dyDescent="0.25">
      <c r="B19" s="160">
        <v>2612</v>
      </c>
      <c r="C19" s="155" t="str">
        <f>+Cartografia!B5</f>
        <v>Cartografía</v>
      </c>
      <c r="D19" s="157"/>
      <c r="E19" s="156"/>
      <c r="F19" s="156">
        <f>+Cartografia!F12</f>
        <v>7300</v>
      </c>
      <c r="G19" s="156">
        <f>+Cartografia!G12</f>
        <v>2433.3333333333335</v>
      </c>
      <c r="H19" s="156">
        <f>+Cartografia!H12</f>
        <v>2433.3333333333335</v>
      </c>
      <c r="I19" s="156">
        <f>+Cartografia!I12</f>
        <v>2433.3333333333335</v>
      </c>
      <c r="J19" s="156">
        <f>+Cartografia!J12</f>
        <v>0</v>
      </c>
      <c r="K19" s="156">
        <f>+Cartografia!K12</f>
        <v>0</v>
      </c>
      <c r="L19" s="156">
        <f>+Cartografia!L12</f>
        <v>0</v>
      </c>
      <c r="M19" s="156">
        <f>+Cartografia!M12</f>
        <v>0</v>
      </c>
      <c r="N19" s="156">
        <f>+Cartografia!N12</f>
        <v>0</v>
      </c>
      <c r="O19" s="156">
        <f>+Cartografia!O12</f>
        <v>0</v>
      </c>
      <c r="P19" s="156">
        <f>+Cartografia!P12</f>
        <v>0</v>
      </c>
      <c r="Q19" s="156">
        <f>+Cartografia!Q12</f>
        <v>0</v>
      </c>
      <c r="R19" s="156">
        <f>+Cartografia!R12</f>
        <v>0</v>
      </c>
      <c r="S19" s="154">
        <f>SUM(G19:R19)</f>
        <v>7300</v>
      </c>
    </row>
    <row r="20" spans="2:19" x14ac:dyDescent="0.25">
      <c r="B20" s="160">
        <v>2612</v>
      </c>
      <c r="C20" s="184" t="str">
        <f>+'Analisis de Casillas'!B5</f>
        <v>Analisis de Casillas</v>
      </c>
      <c r="D20" s="157"/>
      <c r="E20" s="156"/>
      <c r="F20" s="156">
        <f>+'Analisis de Casillas'!F12</f>
        <v>443746.4</v>
      </c>
      <c r="G20" s="156">
        <f>+'Analisis de Casillas'!G12</f>
        <v>36978.866666666669</v>
      </c>
      <c r="H20" s="156">
        <f>+'Analisis de Casillas'!H12</f>
        <v>36978.866666666669</v>
      </c>
      <c r="I20" s="156">
        <f>+'Analisis de Casillas'!I12</f>
        <v>36978.866666666669</v>
      </c>
      <c r="J20" s="156">
        <f>+'Analisis de Casillas'!J12</f>
        <v>36978.866666666669</v>
      </c>
      <c r="K20" s="156">
        <f>+'Analisis de Casillas'!K12</f>
        <v>36978.866666666669</v>
      </c>
      <c r="L20" s="156">
        <f>+'Analisis de Casillas'!L12</f>
        <v>36978.866666666669</v>
      </c>
      <c r="M20" s="156">
        <f>+'Analisis de Casillas'!M12</f>
        <v>36978.866666666669</v>
      </c>
      <c r="N20" s="156">
        <f>+'Analisis de Casillas'!N12</f>
        <v>36978.866666666669</v>
      </c>
      <c r="O20" s="156">
        <f>+'Analisis de Casillas'!O12</f>
        <v>36978.866666666669</v>
      </c>
      <c r="P20" s="156">
        <f>+'Analisis de Casillas'!P12</f>
        <v>36978.866666666669</v>
      </c>
      <c r="Q20" s="156">
        <f>+'Analisis de Casillas'!Q12</f>
        <v>36978.866666666669</v>
      </c>
      <c r="R20" s="156">
        <f>+'Analisis de Casillas'!R12</f>
        <v>36978.866666666669</v>
      </c>
      <c r="S20" s="154">
        <f>SUM(G20:R20)</f>
        <v>443746.40000000014</v>
      </c>
    </row>
    <row r="21" spans="2:19" x14ac:dyDescent="0.25">
      <c r="B21" s="160">
        <v>2612</v>
      </c>
      <c r="C21" s="197" t="str">
        <f>+'Preparacion Proceso'!B5</f>
        <v>Preparacion del Proceso 2017-2018</v>
      </c>
      <c r="D21" s="157"/>
      <c r="E21" s="156"/>
      <c r="F21" s="156">
        <f>+'Preparacion Proceso'!F9</f>
        <v>643778.25</v>
      </c>
      <c r="G21" s="156">
        <f>+'Preparacion Proceso'!G9</f>
        <v>68737.25</v>
      </c>
      <c r="H21" s="156">
        <f>+'Preparacion Proceso'!H9</f>
        <v>0</v>
      </c>
      <c r="I21" s="156">
        <f>+'Preparacion Proceso'!I9</f>
        <v>0</v>
      </c>
      <c r="J21" s="156">
        <f>+'Preparacion Proceso'!J9</f>
        <v>0</v>
      </c>
      <c r="K21" s="156">
        <f>+'Preparacion Proceso'!K9</f>
        <v>0</v>
      </c>
      <c r="L21" s="156">
        <f>+'Preparacion Proceso'!L9</f>
        <v>0</v>
      </c>
      <c r="M21" s="156">
        <f>+'Preparacion Proceso'!M9</f>
        <v>68737.25</v>
      </c>
      <c r="N21" s="156">
        <f>+'Preparacion Proceso'!N9</f>
        <v>0</v>
      </c>
      <c r="O21" s="156">
        <f>+'Preparacion Proceso'!O9</f>
        <v>10757.1875</v>
      </c>
      <c r="P21" s="156">
        <f>+'Preparacion Proceso'!P9</f>
        <v>68757.1875</v>
      </c>
      <c r="Q21" s="156">
        <f>+'Preparacion Proceso'!Q9</f>
        <v>222457.1875</v>
      </c>
      <c r="R21" s="156">
        <f>+'Preparacion Proceso'!R9</f>
        <v>204332.1875</v>
      </c>
      <c r="S21" s="154">
        <f>SUM(G21:R21)</f>
        <v>643778.25</v>
      </c>
    </row>
    <row r="22" spans="2:19" ht="18.75" thickBot="1" x14ac:dyDescent="0.3">
      <c r="B22" s="127">
        <v>2721</v>
      </c>
      <c r="C22" s="187" t="s">
        <v>181</v>
      </c>
      <c r="D22" s="125"/>
      <c r="E22" s="125"/>
      <c r="F22" s="124">
        <f>SUM(F23:F24)</f>
        <v>11794</v>
      </c>
      <c r="G22" s="124">
        <f t="shared" ref="G22:R22" si="6">SUM(G23:G24)</f>
        <v>0</v>
      </c>
      <c r="H22" s="124">
        <f t="shared" si="6"/>
        <v>11794</v>
      </c>
      <c r="I22" s="124">
        <f t="shared" si="6"/>
        <v>0</v>
      </c>
      <c r="J22" s="124">
        <f t="shared" si="6"/>
        <v>0</v>
      </c>
      <c r="K22" s="124">
        <f t="shared" si="6"/>
        <v>0</v>
      </c>
      <c r="L22" s="124">
        <f t="shared" si="6"/>
        <v>0</v>
      </c>
      <c r="M22" s="124">
        <f t="shared" si="6"/>
        <v>0</v>
      </c>
      <c r="N22" s="124">
        <f t="shared" si="6"/>
        <v>0</v>
      </c>
      <c r="O22" s="124">
        <f t="shared" si="6"/>
        <v>0</v>
      </c>
      <c r="P22" s="124">
        <f t="shared" si="6"/>
        <v>0</v>
      </c>
      <c r="Q22" s="124">
        <f t="shared" si="6"/>
        <v>0</v>
      </c>
      <c r="R22" s="124">
        <f t="shared" si="6"/>
        <v>0</v>
      </c>
      <c r="S22" s="124">
        <f>SUM(G22:R22)</f>
        <v>11794</v>
      </c>
    </row>
    <row r="23" spans="2:19" x14ac:dyDescent="0.25">
      <c r="B23" s="185">
        <v>2721</v>
      </c>
      <c r="C23" s="196" t="str">
        <f>+'Habilitar Material'!B5</f>
        <v>Habilitar el Material Electoral Recuperado (HAMER)</v>
      </c>
      <c r="D23" s="177"/>
      <c r="E23" s="176"/>
      <c r="F23" s="176">
        <f>+'Habilitar Material'!F13</f>
        <v>11794</v>
      </c>
      <c r="G23" s="176">
        <f>+'Habilitar Material'!G13</f>
        <v>0</v>
      </c>
      <c r="H23" s="176">
        <f>+'Habilitar Material'!H13</f>
        <v>11794</v>
      </c>
      <c r="I23" s="176">
        <f>+'Habilitar Material'!I13</f>
        <v>0</v>
      </c>
      <c r="J23" s="176">
        <f>+'Habilitar Material'!J13</f>
        <v>0</v>
      </c>
      <c r="K23" s="176">
        <f>+'Habilitar Material'!K13</f>
        <v>0</v>
      </c>
      <c r="L23" s="176">
        <f>+'Habilitar Material'!L13</f>
        <v>0</v>
      </c>
      <c r="M23" s="176">
        <f>+'Habilitar Material'!M13</f>
        <v>0</v>
      </c>
      <c r="N23" s="176">
        <f>+'Habilitar Material'!N13</f>
        <v>0</v>
      </c>
      <c r="O23" s="176">
        <f>+'Habilitar Material'!O13</f>
        <v>0</v>
      </c>
      <c r="P23" s="176">
        <f>+'Habilitar Material'!P13</f>
        <v>0</v>
      </c>
      <c r="Q23" s="176">
        <f>+'Habilitar Material'!Q13</f>
        <v>0</v>
      </c>
      <c r="R23" s="176">
        <f>+'Habilitar Material'!R13</f>
        <v>0</v>
      </c>
      <c r="S23" s="194"/>
    </row>
    <row r="24" spans="2:19" x14ac:dyDescent="0.25">
      <c r="B24" s="185"/>
      <c r="C24" s="196"/>
      <c r="D24" s="177"/>
      <c r="E24" s="176"/>
      <c r="F24" s="176"/>
      <c r="G24" s="194"/>
      <c r="H24" s="194"/>
      <c r="I24" s="194"/>
      <c r="J24" s="194"/>
      <c r="K24" s="194"/>
      <c r="L24" s="194"/>
      <c r="M24" s="194"/>
      <c r="N24" s="194"/>
      <c r="O24" s="195"/>
      <c r="P24" s="195"/>
      <c r="Q24" s="195"/>
      <c r="R24" s="195"/>
      <c r="S24" s="194"/>
    </row>
    <row r="25" spans="2:19" ht="18.75" thickBot="1" x14ac:dyDescent="0.3">
      <c r="B25" s="127">
        <v>2921</v>
      </c>
      <c r="C25" s="187" t="s">
        <v>180</v>
      </c>
      <c r="D25" s="125"/>
      <c r="E25" s="125"/>
      <c r="F25" s="124">
        <f>SUM(F26:F27)</f>
        <v>4962</v>
      </c>
      <c r="G25" s="124">
        <f t="shared" ref="G25:R25" si="7">SUM(G26:G27)</f>
        <v>0</v>
      </c>
      <c r="H25" s="124">
        <f t="shared" si="7"/>
        <v>4962</v>
      </c>
      <c r="I25" s="124">
        <f t="shared" si="7"/>
        <v>0</v>
      </c>
      <c r="J25" s="124">
        <f t="shared" si="7"/>
        <v>0</v>
      </c>
      <c r="K25" s="124">
        <f t="shared" si="7"/>
        <v>0</v>
      </c>
      <c r="L25" s="124">
        <f t="shared" si="7"/>
        <v>0</v>
      </c>
      <c r="M25" s="124">
        <f t="shared" si="7"/>
        <v>0</v>
      </c>
      <c r="N25" s="124">
        <f t="shared" si="7"/>
        <v>0</v>
      </c>
      <c r="O25" s="124">
        <f t="shared" si="7"/>
        <v>0</v>
      </c>
      <c r="P25" s="124">
        <f t="shared" si="7"/>
        <v>0</v>
      </c>
      <c r="Q25" s="124">
        <f t="shared" si="7"/>
        <v>0</v>
      </c>
      <c r="R25" s="124">
        <f t="shared" si="7"/>
        <v>0</v>
      </c>
      <c r="S25" s="124">
        <f>SUM(G25:R25)</f>
        <v>4962</v>
      </c>
    </row>
    <row r="26" spans="2:19" x14ac:dyDescent="0.25">
      <c r="B26" s="160">
        <v>2921</v>
      </c>
      <c r="C26" s="184" t="str">
        <f>+'Habilitar Material'!B5</f>
        <v>Habilitar el Material Electoral Recuperado (HAMER)</v>
      </c>
      <c r="D26" s="157">
        <v>2</v>
      </c>
      <c r="E26" s="156">
        <f>+'[2]Costos Habilitar Material'!$E$26/2</f>
        <v>2481</v>
      </c>
      <c r="F26" s="156">
        <f>+'Habilitar Material'!F18</f>
        <v>4962</v>
      </c>
      <c r="G26" s="156">
        <f>+'Habilitar Material'!G18</f>
        <v>0</v>
      </c>
      <c r="H26" s="156">
        <f>+'Habilitar Material'!H18</f>
        <v>4962</v>
      </c>
      <c r="I26" s="156">
        <f>+'Habilitar Material'!I18</f>
        <v>0</v>
      </c>
      <c r="J26" s="156">
        <f>+'Habilitar Material'!J18</f>
        <v>0</v>
      </c>
      <c r="K26" s="156">
        <f>+'Habilitar Material'!K18</f>
        <v>0</v>
      </c>
      <c r="L26" s="156">
        <f>+'Habilitar Material'!L18</f>
        <v>0</v>
      </c>
      <c r="M26" s="156">
        <f>+'Habilitar Material'!M18</f>
        <v>0</v>
      </c>
      <c r="N26" s="156">
        <f>+'Habilitar Material'!N18</f>
        <v>0</v>
      </c>
      <c r="O26" s="156">
        <f>+'Habilitar Material'!O18</f>
        <v>0</v>
      </c>
      <c r="P26" s="156">
        <f>+'Habilitar Material'!P18</f>
        <v>0</v>
      </c>
      <c r="Q26" s="156">
        <f>+'Habilitar Material'!Q18</f>
        <v>0</v>
      </c>
      <c r="R26" s="156">
        <f>+'Habilitar Material'!R18</f>
        <v>0</v>
      </c>
      <c r="S26" s="154">
        <f>SUM(G26:R26)</f>
        <v>4962</v>
      </c>
    </row>
    <row r="27" spans="2:19" x14ac:dyDescent="0.25">
      <c r="B27" s="160"/>
      <c r="C27" s="184"/>
      <c r="D27" s="157"/>
      <c r="E27" s="156"/>
      <c r="F27" s="156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54">
        <f t="shared" ref="S27" si="8">SUM(G27:R27)</f>
        <v>0</v>
      </c>
    </row>
    <row r="28" spans="2:19" ht="18.75" thickBot="1" x14ac:dyDescent="0.3">
      <c r="B28" s="127">
        <v>3141</v>
      </c>
      <c r="C28" s="126" t="s">
        <v>179</v>
      </c>
      <c r="D28" s="125"/>
      <c r="E28" s="125"/>
      <c r="F28" s="124">
        <f>SUM(F29:F30)</f>
        <v>161074</v>
      </c>
      <c r="G28" s="124">
        <f t="shared" ref="G28:R28" si="9">SUM(G29:G30)</f>
        <v>12817.5</v>
      </c>
      <c r="H28" s="124">
        <f t="shared" si="9"/>
        <v>12817.5</v>
      </c>
      <c r="I28" s="124">
        <f t="shared" si="9"/>
        <v>12817.5</v>
      </c>
      <c r="J28" s="124">
        <f t="shared" si="9"/>
        <v>12817.5</v>
      </c>
      <c r="K28" s="124">
        <f t="shared" si="9"/>
        <v>12817.5</v>
      </c>
      <c r="L28" s="124">
        <f t="shared" si="9"/>
        <v>12817.5</v>
      </c>
      <c r="M28" s="124">
        <f t="shared" si="9"/>
        <v>12817.5</v>
      </c>
      <c r="N28" s="124">
        <f t="shared" si="9"/>
        <v>20081.5</v>
      </c>
      <c r="O28" s="124">
        <f t="shared" si="9"/>
        <v>12817.5</v>
      </c>
      <c r="P28" s="124">
        <f t="shared" si="9"/>
        <v>12817.5</v>
      </c>
      <c r="Q28" s="124">
        <f t="shared" si="9"/>
        <v>12817.5</v>
      </c>
      <c r="R28" s="124">
        <f t="shared" si="9"/>
        <v>12817.5</v>
      </c>
      <c r="S28" s="124">
        <f>SUM(G28:R28)</f>
        <v>161074</v>
      </c>
    </row>
    <row r="29" spans="2:19" x14ac:dyDescent="0.25">
      <c r="B29" s="160">
        <v>3141</v>
      </c>
      <c r="C29" s="184" t="str">
        <f>+'Habilitar Material'!B5</f>
        <v>Habilitar el Material Electoral Recuperado (HAMER)</v>
      </c>
      <c r="D29" s="157">
        <v>1</v>
      </c>
      <c r="E29" s="156">
        <f>+'[2]Costos Habilitar Material'!$E$27</f>
        <v>7264</v>
      </c>
      <c r="F29" s="156">
        <f>+'Habilitar Material'!F21</f>
        <v>7264</v>
      </c>
      <c r="G29" s="156">
        <f>+'Habilitar Material'!G21</f>
        <v>0</v>
      </c>
      <c r="H29" s="156">
        <f>+'Habilitar Material'!H21</f>
        <v>0</v>
      </c>
      <c r="I29" s="156">
        <f>+'Habilitar Material'!I21</f>
        <v>0</v>
      </c>
      <c r="J29" s="156">
        <f>+'Habilitar Material'!J21</f>
        <v>0</v>
      </c>
      <c r="K29" s="156">
        <f>+'Habilitar Material'!K21</f>
        <v>0</v>
      </c>
      <c r="L29" s="156">
        <f>+'Habilitar Material'!L21</f>
        <v>0</v>
      </c>
      <c r="M29" s="156">
        <f>+'Habilitar Material'!M21</f>
        <v>0</v>
      </c>
      <c r="N29" s="156">
        <f>+'Habilitar Material'!N21</f>
        <v>7264</v>
      </c>
      <c r="O29" s="156">
        <f>+'Habilitar Material'!O21</f>
        <v>0</v>
      </c>
      <c r="P29" s="156">
        <f>+'Habilitar Material'!P21</f>
        <v>0</v>
      </c>
      <c r="Q29" s="156">
        <f>+'Habilitar Material'!Q21</f>
        <v>0</v>
      </c>
      <c r="R29" s="156">
        <f>+'Habilitar Material'!R21</f>
        <v>0</v>
      </c>
      <c r="S29" s="154">
        <f>SUM(G29:R29)</f>
        <v>7264</v>
      </c>
    </row>
    <row r="30" spans="2:19" x14ac:dyDescent="0.25">
      <c r="B30" s="160">
        <v>3141</v>
      </c>
      <c r="C30" s="184" t="str">
        <f>+'Preparacion Proceso'!B5</f>
        <v>Preparacion del Proceso 2017-2018</v>
      </c>
      <c r="D30" s="180"/>
      <c r="E30" s="179"/>
      <c r="F30" s="156">
        <f>+'Preparacion Proceso'!F17</f>
        <v>153810</v>
      </c>
      <c r="G30" s="156">
        <f>+'Preparacion Proceso'!G17</f>
        <v>12817.5</v>
      </c>
      <c r="H30" s="156">
        <f>+'Preparacion Proceso'!H17</f>
        <v>12817.5</v>
      </c>
      <c r="I30" s="156">
        <f>+'Preparacion Proceso'!I17</f>
        <v>12817.5</v>
      </c>
      <c r="J30" s="156">
        <f>+'Preparacion Proceso'!J17</f>
        <v>12817.5</v>
      </c>
      <c r="K30" s="156">
        <f>+'Preparacion Proceso'!K17</f>
        <v>12817.5</v>
      </c>
      <c r="L30" s="156">
        <f>+'Preparacion Proceso'!L17</f>
        <v>12817.5</v>
      </c>
      <c r="M30" s="156">
        <f>+'Preparacion Proceso'!M17</f>
        <v>12817.5</v>
      </c>
      <c r="N30" s="156">
        <f>+'Preparacion Proceso'!N17</f>
        <v>12817.5</v>
      </c>
      <c r="O30" s="156">
        <f>+'Preparacion Proceso'!O17</f>
        <v>12817.5</v>
      </c>
      <c r="P30" s="156">
        <f>+'Preparacion Proceso'!P17</f>
        <v>12817.5</v>
      </c>
      <c r="Q30" s="156">
        <f>+'Preparacion Proceso'!Q17</f>
        <v>12817.5</v>
      </c>
      <c r="R30" s="156">
        <f>+'Preparacion Proceso'!R17</f>
        <v>12817.5</v>
      </c>
      <c r="S30" s="154">
        <f t="shared" ref="S30" si="10">SUM(G30:R30)</f>
        <v>153810</v>
      </c>
    </row>
    <row r="31" spans="2:19" ht="18.75" thickBot="1" x14ac:dyDescent="0.3">
      <c r="B31" s="127">
        <v>3151</v>
      </c>
      <c r="C31" s="187" t="s">
        <v>178</v>
      </c>
      <c r="D31" s="125"/>
      <c r="E31" s="125"/>
      <c r="F31" s="124">
        <f>SUM(F32:F33)</f>
        <v>12000</v>
      </c>
      <c r="G31" s="124">
        <f t="shared" ref="G31:R31" si="11">SUM(G32:G33)</f>
        <v>12000</v>
      </c>
      <c r="H31" s="124">
        <f t="shared" si="11"/>
        <v>0</v>
      </c>
      <c r="I31" s="124">
        <f t="shared" si="11"/>
        <v>0</v>
      </c>
      <c r="J31" s="124">
        <f t="shared" si="11"/>
        <v>0</v>
      </c>
      <c r="K31" s="124">
        <f t="shared" si="11"/>
        <v>0</v>
      </c>
      <c r="L31" s="124">
        <f t="shared" si="11"/>
        <v>0</v>
      </c>
      <c r="M31" s="124">
        <f t="shared" si="11"/>
        <v>0</v>
      </c>
      <c r="N31" s="124">
        <f t="shared" si="11"/>
        <v>0</v>
      </c>
      <c r="O31" s="124">
        <f t="shared" si="11"/>
        <v>0</v>
      </c>
      <c r="P31" s="124">
        <f t="shared" si="11"/>
        <v>0</v>
      </c>
      <c r="Q31" s="124">
        <f t="shared" si="11"/>
        <v>0</v>
      </c>
      <c r="R31" s="124">
        <f t="shared" si="11"/>
        <v>0</v>
      </c>
      <c r="S31" s="124">
        <f>SUM(G31:R31)</f>
        <v>12000</v>
      </c>
    </row>
    <row r="32" spans="2:19" x14ac:dyDescent="0.25">
      <c r="B32" s="160">
        <v>3151</v>
      </c>
      <c r="C32" s="184" t="str">
        <f>+'Analisis de Casillas'!B5</f>
        <v>Analisis de Casillas</v>
      </c>
      <c r="D32" s="157">
        <v>8</v>
      </c>
      <c r="E32" s="156">
        <f>+'[2]Costos Analisis Casillas'!$E$22/8</f>
        <v>500</v>
      </c>
      <c r="F32" s="156">
        <f>+'Analisis de Casillas'!F15</f>
        <v>12000</v>
      </c>
      <c r="G32" s="156">
        <f>+'Analisis de Casillas'!G15</f>
        <v>12000</v>
      </c>
      <c r="H32" s="156">
        <f>+'Analisis de Casillas'!H15</f>
        <v>0</v>
      </c>
      <c r="I32" s="156">
        <f>+'Analisis de Casillas'!I15</f>
        <v>0</v>
      </c>
      <c r="J32" s="156">
        <f>+'Analisis de Casillas'!J15</f>
        <v>0</v>
      </c>
      <c r="K32" s="156">
        <f>+'Analisis de Casillas'!K15</f>
        <v>0</v>
      </c>
      <c r="L32" s="156">
        <f>+'Analisis de Casillas'!L15</f>
        <v>0</v>
      </c>
      <c r="M32" s="156">
        <f>+'Analisis de Casillas'!M15</f>
        <v>0</v>
      </c>
      <c r="N32" s="156">
        <f>+'Analisis de Casillas'!N15</f>
        <v>0</v>
      </c>
      <c r="O32" s="156">
        <f>+'Analisis de Casillas'!O15</f>
        <v>0</v>
      </c>
      <c r="P32" s="156">
        <f>+'Analisis de Casillas'!P15</f>
        <v>0</v>
      </c>
      <c r="Q32" s="156">
        <f>+'Analisis de Casillas'!Q15</f>
        <v>0</v>
      </c>
      <c r="R32" s="156">
        <f>+'Analisis de Casillas'!R15</f>
        <v>0</v>
      </c>
      <c r="S32" s="154">
        <f>SUM(G32:R32)</f>
        <v>12000</v>
      </c>
    </row>
    <row r="33" spans="1:239" x14ac:dyDescent="0.25">
      <c r="B33" s="160">
        <v>3151</v>
      </c>
      <c r="C33" s="184"/>
      <c r="D33" s="157">
        <v>8</v>
      </c>
      <c r="E33" s="156">
        <f>+'[2]Costos Analisis Casillas'!$E$23/8</f>
        <v>500</v>
      </c>
      <c r="F33" s="156"/>
      <c r="G33" s="190"/>
      <c r="H33" s="190">
        <v>0</v>
      </c>
      <c r="I33" s="190">
        <f t="shared" ref="I33:R33" si="12">+H33</f>
        <v>0</v>
      </c>
      <c r="J33" s="190">
        <f t="shared" si="12"/>
        <v>0</v>
      </c>
      <c r="K33" s="190">
        <f t="shared" si="12"/>
        <v>0</v>
      </c>
      <c r="L33" s="190">
        <f t="shared" si="12"/>
        <v>0</v>
      </c>
      <c r="M33" s="190">
        <f t="shared" si="12"/>
        <v>0</v>
      </c>
      <c r="N33" s="190">
        <f t="shared" si="12"/>
        <v>0</v>
      </c>
      <c r="O33" s="190">
        <f t="shared" si="12"/>
        <v>0</v>
      </c>
      <c r="P33" s="190">
        <f t="shared" si="12"/>
        <v>0</v>
      </c>
      <c r="Q33" s="190">
        <f t="shared" si="12"/>
        <v>0</v>
      </c>
      <c r="R33" s="190">
        <f t="shared" si="12"/>
        <v>0</v>
      </c>
      <c r="S33" s="154">
        <f>SUM(G33:R33)</f>
        <v>0</v>
      </c>
    </row>
    <row r="34" spans="1:239" ht="22.9" customHeight="1" thickBot="1" x14ac:dyDescent="0.3">
      <c r="B34" s="127">
        <v>3161</v>
      </c>
      <c r="C34" s="126" t="s">
        <v>177</v>
      </c>
      <c r="D34" s="125"/>
      <c r="E34" s="125"/>
      <c r="F34" s="124">
        <f>SUM(F35:F36)</f>
        <v>20520</v>
      </c>
      <c r="G34" s="124">
        <f t="shared" ref="G34:R34" si="13">SUM(G35:G36)</f>
        <v>20520</v>
      </c>
      <c r="H34" s="124">
        <f t="shared" si="13"/>
        <v>0</v>
      </c>
      <c r="I34" s="124">
        <f t="shared" si="13"/>
        <v>0</v>
      </c>
      <c r="J34" s="124">
        <f t="shared" si="13"/>
        <v>0</v>
      </c>
      <c r="K34" s="124">
        <f t="shared" si="13"/>
        <v>0</v>
      </c>
      <c r="L34" s="124">
        <f t="shared" si="13"/>
        <v>0</v>
      </c>
      <c r="M34" s="124">
        <f t="shared" si="13"/>
        <v>0</v>
      </c>
      <c r="N34" s="124">
        <f t="shared" si="13"/>
        <v>0</v>
      </c>
      <c r="O34" s="124">
        <f t="shared" si="13"/>
        <v>0</v>
      </c>
      <c r="P34" s="124">
        <f t="shared" si="13"/>
        <v>0</v>
      </c>
      <c r="Q34" s="124">
        <f t="shared" si="13"/>
        <v>0</v>
      </c>
      <c r="R34" s="124">
        <f t="shared" si="13"/>
        <v>0</v>
      </c>
      <c r="S34" s="124">
        <f>SUM(G34:R34)</f>
        <v>20520</v>
      </c>
    </row>
    <row r="35" spans="1:239" x14ac:dyDescent="0.25">
      <c r="B35" s="160">
        <v>3161</v>
      </c>
      <c r="C35" s="184" t="str">
        <f>+'Analisis de Casillas'!B5</f>
        <v>Analisis de Casillas</v>
      </c>
      <c r="D35" s="157">
        <v>8</v>
      </c>
      <c r="E35" s="156">
        <f>+'[2]Costos Analisis Casillas'!$E$18/8</f>
        <v>2565</v>
      </c>
      <c r="F35" s="156">
        <f>+'Analisis de Casillas'!F19</f>
        <v>20520</v>
      </c>
      <c r="G35" s="156">
        <f>+'Analisis de Casillas'!G19</f>
        <v>20520</v>
      </c>
      <c r="H35" s="156">
        <f>+'Analisis de Casillas'!H19</f>
        <v>0</v>
      </c>
      <c r="I35" s="156">
        <f>+'Analisis de Casillas'!I19</f>
        <v>0</v>
      </c>
      <c r="J35" s="156">
        <f>+'Analisis de Casillas'!J19</f>
        <v>0</v>
      </c>
      <c r="K35" s="156">
        <f>+'Analisis de Casillas'!K19</f>
        <v>0</v>
      </c>
      <c r="L35" s="156">
        <f>+'Analisis de Casillas'!L19</f>
        <v>0</v>
      </c>
      <c r="M35" s="156">
        <f>+'Analisis de Casillas'!M19</f>
        <v>0</v>
      </c>
      <c r="N35" s="156">
        <f>+'Analisis de Casillas'!N19</f>
        <v>0</v>
      </c>
      <c r="O35" s="156">
        <f>+'Analisis de Casillas'!O19</f>
        <v>0</v>
      </c>
      <c r="P35" s="156">
        <f>+'Analisis de Casillas'!P19</f>
        <v>0</v>
      </c>
      <c r="Q35" s="156">
        <f>+'Analisis de Casillas'!Q19</f>
        <v>0</v>
      </c>
      <c r="R35" s="156">
        <f>+'Analisis de Casillas'!R19</f>
        <v>0</v>
      </c>
      <c r="S35" s="154">
        <f t="shared" ref="S35:S36" si="14">SUM(G35:R35)</f>
        <v>20520</v>
      </c>
    </row>
    <row r="36" spans="1:239" x14ac:dyDescent="0.25">
      <c r="B36" s="160"/>
      <c r="C36" s="184"/>
      <c r="D36" s="180"/>
      <c r="E36" s="179"/>
      <c r="F36" s="156">
        <f>+D36*E36</f>
        <v>0</v>
      </c>
      <c r="G36" s="190"/>
      <c r="H36" s="190"/>
      <c r="I36" s="190">
        <v>0</v>
      </c>
      <c r="J36" s="190"/>
      <c r="K36" s="190"/>
      <c r="L36" s="190"/>
      <c r="M36" s="190"/>
      <c r="N36" s="190">
        <f>+F36</f>
        <v>0</v>
      </c>
      <c r="O36" s="190"/>
      <c r="P36" s="190"/>
      <c r="Q36" s="190"/>
      <c r="R36" s="190"/>
      <c r="S36" s="154">
        <f t="shared" si="14"/>
        <v>0</v>
      </c>
    </row>
    <row r="37" spans="1:239" ht="14.25" thickBot="1" x14ac:dyDescent="0.3">
      <c r="A37" s="121"/>
      <c r="B37" s="127">
        <v>3221</v>
      </c>
      <c r="C37" s="126" t="s">
        <v>176</v>
      </c>
      <c r="D37" s="125"/>
      <c r="E37" s="125"/>
      <c r="F37" s="124">
        <f t="shared" ref="F37:R37" si="15">SUM(F38:F38)</f>
        <v>1256850</v>
      </c>
      <c r="G37" s="124">
        <f t="shared" si="15"/>
        <v>104737.5</v>
      </c>
      <c r="H37" s="124">
        <f t="shared" si="15"/>
        <v>104737.5</v>
      </c>
      <c r="I37" s="124">
        <f t="shared" si="15"/>
        <v>104737.5</v>
      </c>
      <c r="J37" s="124">
        <f t="shared" si="15"/>
        <v>104737.5</v>
      </c>
      <c r="K37" s="124">
        <f t="shared" si="15"/>
        <v>104737.5</v>
      </c>
      <c r="L37" s="124">
        <f t="shared" si="15"/>
        <v>104737.5</v>
      </c>
      <c r="M37" s="124">
        <f t="shared" si="15"/>
        <v>104737.5</v>
      </c>
      <c r="N37" s="124">
        <f t="shared" si="15"/>
        <v>104737.5</v>
      </c>
      <c r="O37" s="124">
        <f t="shared" si="15"/>
        <v>104737.5</v>
      </c>
      <c r="P37" s="124">
        <f t="shared" si="15"/>
        <v>104737.5</v>
      </c>
      <c r="Q37" s="124">
        <f t="shared" si="15"/>
        <v>104737.5</v>
      </c>
      <c r="R37" s="124">
        <f t="shared" si="15"/>
        <v>104737.5</v>
      </c>
      <c r="S37" s="124">
        <f>SUM(G37:R37)</f>
        <v>1256850</v>
      </c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1"/>
      <c r="CE37" s="121"/>
      <c r="CF37" s="121"/>
      <c r="CG37" s="121"/>
      <c r="CH37" s="121"/>
      <c r="CI37" s="121"/>
      <c r="CJ37" s="121"/>
      <c r="CK37" s="121"/>
      <c r="CL37" s="121"/>
      <c r="CM37" s="121"/>
      <c r="CN37" s="121"/>
      <c r="CO37" s="121"/>
      <c r="CP37" s="121"/>
      <c r="CQ37" s="121"/>
      <c r="CR37" s="121"/>
      <c r="CS37" s="121"/>
      <c r="CT37" s="121"/>
      <c r="CU37" s="121"/>
      <c r="CV37" s="121"/>
      <c r="CW37" s="121"/>
      <c r="CX37" s="121"/>
      <c r="CY37" s="121"/>
      <c r="CZ37" s="121"/>
      <c r="DA37" s="121"/>
      <c r="DB37" s="121"/>
      <c r="DC37" s="121"/>
      <c r="DD37" s="121"/>
      <c r="DE37" s="121"/>
      <c r="DF37" s="121"/>
      <c r="DG37" s="121"/>
      <c r="DH37" s="121"/>
      <c r="DI37" s="121"/>
      <c r="DJ37" s="121"/>
      <c r="DK37" s="121"/>
      <c r="DL37" s="121"/>
      <c r="DM37" s="121"/>
      <c r="DN37" s="121"/>
      <c r="DO37" s="121"/>
      <c r="DP37" s="121"/>
      <c r="DQ37" s="121"/>
      <c r="DR37" s="121"/>
      <c r="DS37" s="121"/>
      <c r="DT37" s="121"/>
      <c r="DU37" s="121"/>
      <c r="DV37" s="121"/>
      <c r="DW37" s="121"/>
      <c r="DX37" s="121"/>
      <c r="DY37" s="121"/>
      <c r="DZ37" s="121"/>
      <c r="EA37" s="121"/>
      <c r="EB37" s="121"/>
      <c r="EC37" s="121"/>
      <c r="ED37" s="121"/>
      <c r="EE37" s="121"/>
      <c r="EF37" s="121"/>
      <c r="EG37" s="121"/>
      <c r="EH37" s="121"/>
      <c r="EI37" s="121"/>
      <c r="EJ37" s="121"/>
      <c r="EK37" s="121"/>
      <c r="EL37" s="121"/>
      <c r="EM37" s="121"/>
      <c r="EN37" s="121"/>
      <c r="EO37" s="121"/>
      <c r="EP37" s="121"/>
      <c r="EQ37" s="121"/>
      <c r="ER37" s="121"/>
      <c r="ES37" s="121"/>
      <c r="ET37" s="121"/>
      <c r="EU37" s="121"/>
      <c r="EV37" s="121"/>
      <c r="EW37" s="121"/>
      <c r="EX37" s="121"/>
      <c r="EY37" s="121"/>
      <c r="EZ37" s="121"/>
      <c r="FA37" s="121"/>
      <c r="FB37" s="121"/>
      <c r="FC37" s="121"/>
      <c r="FD37" s="121"/>
      <c r="FE37" s="121"/>
      <c r="FF37" s="121"/>
      <c r="FG37" s="121"/>
      <c r="FH37" s="121"/>
      <c r="FI37" s="121"/>
      <c r="FJ37" s="121"/>
      <c r="FK37" s="121"/>
      <c r="FL37" s="121"/>
      <c r="FM37" s="121"/>
      <c r="FN37" s="121"/>
      <c r="FO37" s="121"/>
      <c r="FP37" s="121"/>
      <c r="FQ37" s="121"/>
      <c r="FR37" s="121"/>
      <c r="FS37" s="121"/>
      <c r="FT37" s="121"/>
      <c r="FU37" s="121"/>
      <c r="FV37" s="121"/>
      <c r="FW37" s="121"/>
      <c r="FX37" s="121"/>
      <c r="FY37" s="121"/>
      <c r="FZ37" s="121"/>
      <c r="GA37" s="121"/>
      <c r="GB37" s="121"/>
      <c r="GC37" s="121"/>
      <c r="GD37" s="121"/>
      <c r="GE37" s="121"/>
      <c r="GF37" s="121"/>
      <c r="GG37" s="121"/>
      <c r="GH37" s="121"/>
      <c r="GI37" s="121"/>
      <c r="GJ37" s="121"/>
      <c r="GK37" s="121"/>
      <c r="GL37" s="121"/>
      <c r="GM37" s="121"/>
      <c r="GN37" s="121"/>
      <c r="GO37" s="121"/>
      <c r="GP37" s="121"/>
      <c r="GQ37" s="121"/>
      <c r="GR37" s="121"/>
      <c r="GS37" s="121"/>
      <c r="GT37" s="121"/>
      <c r="GU37" s="121"/>
      <c r="GV37" s="121"/>
      <c r="GW37" s="121"/>
      <c r="GX37" s="121"/>
      <c r="GY37" s="121"/>
      <c r="GZ37" s="121"/>
      <c r="HA37" s="121"/>
      <c r="HB37" s="121"/>
      <c r="HC37" s="121"/>
      <c r="HD37" s="121"/>
      <c r="HE37" s="121"/>
      <c r="HF37" s="121"/>
      <c r="HG37" s="121"/>
      <c r="HH37" s="121"/>
      <c r="HI37" s="121"/>
      <c r="HJ37" s="121"/>
      <c r="HK37" s="121"/>
      <c r="HL37" s="121"/>
      <c r="HM37" s="121"/>
      <c r="HN37" s="121"/>
      <c r="HO37" s="121"/>
      <c r="HP37" s="121"/>
      <c r="HQ37" s="121"/>
      <c r="HR37" s="121"/>
      <c r="HS37" s="121"/>
      <c r="HT37" s="121"/>
      <c r="HU37" s="121"/>
      <c r="HV37" s="121"/>
      <c r="HW37" s="121"/>
      <c r="HX37" s="121"/>
      <c r="HY37" s="121"/>
      <c r="HZ37" s="121"/>
      <c r="IA37" s="121"/>
      <c r="IB37" s="121"/>
      <c r="IC37" s="121"/>
      <c r="ID37" s="121"/>
      <c r="IE37" s="121"/>
    </row>
    <row r="38" spans="1:239" ht="16.149999999999999" customHeight="1" x14ac:dyDescent="0.25">
      <c r="A38" s="121"/>
      <c r="B38" s="174">
        <v>3221</v>
      </c>
      <c r="C38" s="173" t="str">
        <f>+'Habilitar Material'!B5</f>
        <v>Habilitar el Material Electoral Recuperado (HAMER)</v>
      </c>
      <c r="D38" s="172">
        <v>1</v>
      </c>
      <c r="E38" s="171">
        <f>+'[2]Costos Habilitar Material'!$E$30</f>
        <v>1256850</v>
      </c>
      <c r="F38" s="171">
        <f>+'Habilitar Material'!F24</f>
        <v>1256850</v>
      </c>
      <c r="G38" s="171">
        <f>+'Habilitar Material'!G24</f>
        <v>104737.5</v>
      </c>
      <c r="H38" s="171">
        <f>+'Habilitar Material'!H24</f>
        <v>104737.5</v>
      </c>
      <c r="I38" s="171">
        <f>+'Habilitar Material'!I24</f>
        <v>104737.5</v>
      </c>
      <c r="J38" s="171">
        <f>+'Habilitar Material'!J24</f>
        <v>104737.5</v>
      </c>
      <c r="K38" s="171">
        <f>+'Habilitar Material'!K24</f>
        <v>104737.5</v>
      </c>
      <c r="L38" s="171">
        <f>+'Habilitar Material'!L24</f>
        <v>104737.5</v>
      </c>
      <c r="M38" s="171">
        <f>+'Habilitar Material'!M24</f>
        <v>104737.5</v>
      </c>
      <c r="N38" s="171">
        <f>+'Habilitar Material'!N24</f>
        <v>104737.5</v>
      </c>
      <c r="O38" s="171">
        <f>+'Habilitar Material'!O24</f>
        <v>104737.5</v>
      </c>
      <c r="P38" s="171">
        <f>+'Habilitar Material'!P24</f>
        <v>104737.5</v>
      </c>
      <c r="Q38" s="171">
        <f>+'Habilitar Material'!Q24</f>
        <v>104737.5</v>
      </c>
      <c r="R38" s="171">
        <f>+'Habilitar Material'!R24</f>
        <v>104737.5</v>
      </c>
      <c r="S38" s="170">
        <f t="shared" ref="S38" si="16">SUM(G38:R38)</f>
        <v>1256850</v>
      </c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  <c r="CO38" s="121"/>
      <c r="CP38" s="121"/>
      <c r="CQ38" s="121"/>
      <c r="CR38" s="121"/>
      <c r="CS38" s="121"/>
      <c r="CT38" s="121"/>
      <c r="CU38" s="121"/>
      <c r="CV38" s="121"/>
      <c r="CW38" s="121"/>
      <c r="CX38" s="121"/>
      <c r="CY38" s="121"/>
      <c r="CZ38" s="121"/>
      <c r="DA38" s="121"/>
      <c r="DB38" s="121"/>
      <c r="DC38" s="121"/>
      <c r="DD38" s="121"/>
      <c r="DE38" s="121"/>
      <c r="DF38" s="121"/>
      <c r="DG38" s="121"/>
      <c r="DH38" s="121"/>
      <c r="DI38" s="121"/>
      <c r="DJ38" s="121"/>
      <c r="DK38" s="121"/>
      <c r="DL38" s="121"/>
      <c r="DM38" s="121"/>
      <c r="DN38" s="121"/>
      <c r="DO38" s="121"/>
      <c r="DP38" s="121"/>
      <c r="DQ38" s="121"/>
      <c r="DR38" s="121"/>
      <c r="DS38" s="121"/>
      <c r="DT38" s="121"/>
      <c r="DU38" s="121"/>
      <c r="DV38" s="121"/>
      <c r="DW38" s="121"/>
      <c r="DX38" s="121"/>
      <c r="DY38" s="121"/>
      <c r="DZ38" s="121"/>
      <c r="EA38" s="121"/>
      <c r="EB38" s="121"/>
      <c r="EC38" s="121"/>
      <c r="ED38" s="121"/>
      <c r="EE38" s="121"/>
      <c r="EF38" s="121"/>
      <c r="EG38" s="121"/>
      <c r="EH38" s="121"/>
      <c r="EI38" s="121"/>
      <c r="EJ38" s="121"/>
      <c r="EK38" s="121"/>
      <c r="EL38" s="121"/>
      <c r="EM38" s="121"/>
      <c r="EN38" s="121"/>
      <c r="EO38" s="121"/>
      <c r="EP38" s="121"/>
      <c r="EQ38" s="121"/>
      <c r="ER38" s="121"/>
      <c r="ES38" s="121"/>
      <c r="ET38" s="121"/>
      <c r="EU38" s="121"/>
      <c r="EV38" s="121"/>
      <c r="EW38" s="121"/>
      <c r="EX38" s="121"/>
      <c r="EY38" s="121"/>
      <c r="EZ38" s="121"/>
      <c r="FA38" s="121"/>
      <c r="FB38" s="121"/>
      <c r="FC38" s="121"/>
      <c r="FD38" s="121"/>
      <c r="FE38" s="121"/>
      <c r="FF38" s="121"/>
      <c r="FG38" s="121"/>
      <c r="FH38" s="121"/>
      <c r="FI38" s="121"/>
      <c r="FJ38" s="121"/>
      <c r="FK38" s="121"/>
      <c r="FL38" s="121"/>
      <c r="FM38" s="121"/>
      <c r="FN38" s="121"/>
      <c r="FO38" s="121"/>
      <c r="FP38" s="121"/>
      <c r="FQ38" s="121"/>
      <c r="FR38" s="121"/>
      <c r="FS38" s="121"/>
      <c r="FT38" s="121"/>
      <c r="FU38" s="121"/>
      <c r="FV38" s="121"/>
      <c r="FW38" s="121"/>
      <c r="FX38" s="121"/>
      <c r="FY38" s="121"/>
      <c r="FZ38" s="121"/>
      <c r="GA38" s="121"/>
      <c r="GB38" s="121"/>
      <c r="GC38" s="121"/>
      <c r="GD38" s="121"/>
      <c r="GE38" s="121"/>
      <c r="GF38" s="121"/>
      <c r="GG38" s="121"/>
      <c r="GH38" s="121"/>
      <c r="GI38" s="121"/>
      <c r="GJ38" s="121"/>
      <c r="GK38" s="121"/>
      <c r="GL38" s="121"/>
      <c r="GM38" s="121"/>
      <c r="GN38" s="121"/>
      <c r="GO38" s="121"/>
      <c r="GP38" s="121"/>
      <c r="GQ38" s="121"/>
      <c r="GR38" s="121"/>
      <c r="GS38" s="121"/>
      <c r="GT38" s="121"/>
      <c r="GU38" s="121"/>
      <c r="GV38" s="121"/>
      <c r="GW38" s="121"/>
      <c r="GX38" s="121"/>
      <c r="GY38" s="121"/>
      <c r="GZ38" s="121"/>
      <c r="HA38" s="121"/>
      <c r="HB38" s="121"/>
      <c r="HC38" s="121"/>
      <c r="HD38" s="121"/>
      <c r="HE38" s="121"/>
      <c r="HF38" s="121"/>
      <c r="HG38" s="121"/>
      <c r="HH38" s="121"/>
      <c r="HI38" s="121"/>
      <c r="HJ38" s="121"/>
      <c r="HK38" s="121"/>
      <c r="HL38" s="121"/>
      <c r="HM38" s="121"/>
      <c r="HN38" s="121"/>
      <c r="HO38" s="121"/>
      <c r="HP38" s="121"/>
      <c r="HQ38" s="121"/>
      <c r="HR38" s="121"/>
      <c r="HS38" s="121"/>
      <c r="HT38" s="121"/>
      <c r="HU38" s="121"/>
      <c r="HV38" s="121"/>
      <c r="HW38" s="121"/>
      <c r="HX38" s="121"/>
      <c r="HY38" s="121"/>
      <c r="HZ38" s="121"/>
      <c r="IA38" s="121"/>
      <c r="IB38" s="121"/>
      <c r="IC38" s="121"/>
      <c r="ID38" s="121"/>
      <c r="IE38" s="121"/>
    </row>
    <row r="39" spans="1:239" x14ac:dyDescent="0.25">
      <c r="B39" s="160"/>
      <c r="C39" s="184"/>
      <c r="D39" s="157"/>
      <c r="E39" s="156"/>
      <c r="F39" s="156"/>
      <c r="G39" s="191"/>
      <c r="H39" s="191"/>
      <c r="I39" s="191"/>
      <c r="J39" s="191"/>
      <c r="K39" s="191"/>
      <c r="L39" s="191"/>
      <c r="M39" s="191"/>
      <c r="N39" s="191"/>
      <c r="O39" s="190"/>
      <c r="P39" s="190"/>
      <c r="Q39" s="190"/>
      <c r="R39" s="190"/>
      <c r="S39" s="191"/>
    </row>
    <row r="40" spans="1:239" ht="14.25" thickBot="1" x14ac:dyDescent="0.3">
      <c r="A40" s="121"/>
      <c r="B40" s="127">
        <v>3362</v>
      </c>
      <c r="C40" s="163" t="s">
        <v>174</v>
      </c>
      <c r="D40" s="192"/>
      <c r="E40" s="192"/>
      <c r="F40" s="162">
        <f>SUM(F41:F42)</f>
        <v>100000</v>
      </c>
      <c r="G40" s="162">
        <f t="shared" ref="G40:R40" si="17">SUM(G41:G42)</f>
        <v>0</v>
      </c>
      <c r="H40" s="162">
        <f t="shared" si="17"/>
        <v>0</v>
      </c>
      <c r="I40" s="162">
        <f t="shared" si="17"/>
        <v>0</v>
      </c>
      <c r="J40" s="162">
        <f t="shared" si="17"/>
        <v>0</v>
      </c>
      <c r="K40" s="162">
        <f t="shared" si="17"/>
        <v>0</v>
      </c>
      <c r="L40" s="162">
        <f t="shared" si="17"/>
        <v>0</v>
      </c>
      <c r="M40" s="162">
        <f t="shared" si="17"/>
        <v>16666.666666666668</v>
      </c>
      <c r="N40" s="162">
        <f t="shared" si="17"/>
        <v>16666.666666666668</v>
      </c>
      <c r="O40" s="162">
        <f t="shared" si="17"/>
        <v>16666.666666666668</v>
      </c>
      <c r="P40" s="162">
        <f t="shared" si="17"/>
        <v>16666.666666666668</v>
      </c>
      <c r="Q40" s="162">
        <f t="shared" si="17"/>
        <v>16666.666666666668</v>
      </c>
      <c r="R40" s="162">
        <f t="shared" si="17"/>
        <v>16666.666666666668</v>
      </c>
      <c r="S40" s="124">
        <f>SUM(G40:R40)</f>
        <v>100000.00000000001</v>
      </c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  <c r="CD40" s="121"/>
      <c r="CE40" s="121"/>
      <c r="CF40" s="121"/>
      <c r="CG40" s="121"/>
      <c r="CH40" s="121"/>
      <c r="CI40" s="121"/>
      <c r="CJ40" s="121"/>
      <c r="CK40" s="121"/>
      <c r="CL40" s="121"/>
      <c r="CM40" s="121"/>
      <c r="CN40" s="121"/>
      <c r="CO40" s="121"/>
      <c r="CP40" s="121"/>
      <c r="CQ40" s="121"/>
      <c r="CR40" s="121"/>
      <c r="CS40" s="121"/>
      <c r="CT40" s="121"/>
      <c r="CU40" s="121"/>
      <c r="CV40" s="121"/>
      <c r="CW40" s="121"/>
      <c r="CX40" s="121"/>
      <c r="CY40" s="121"/>
      <c r="CZ40" s="121"/>
      <c r="DA40" s="121"/>
      <c r="DB40" s="121"/>
      <c r="DC40" s="121"/>
      <c r="DD40" s="121"/>
      <c r="DE40" s="121"/>
      <c r="DF40" s="121"/>
      <c r="DG40" s="121"/>
      <c r="DH40" s="121"/>
      <c r="DI40" s="121"/>
      <c r="DJ40" s="121"/>
      <c r="DK40" s="121"/>
      <c r="DL40" s="121"/>
      <c r="DM40" s="121"/>
      <c r="DN40" s="121"/>
      <c r="DO40" s="121"/>
      <c r="DP40" s="121"/>
      <c r="DQ40" s="121"/>
      <c r="DR40" s="121"/>
      <c r="DS40" s="121"/>
      <c r="DT40" s="121"/>
      <c r="DU40" s="121"/>
      <c r="DV40" s="121"/>
      <c r="DW40" s="121"/>
      <c r="DX40" s="121"/>
      <c r="DY40" s="121"/>
      <c r="DZ40" s="121"/>
      <c r="EA40" s="121"/>
      <c r="EB40" s="121"/>
      <c r="EC40" s="121"/>
      <c r="ED40" s="121"/>
      <c r="EE40" s="121"/>
      <c r="EF40" s="121"/>
      <c r="EG40" s="121"/>
      <c r="EH40" s="121"/>
      <c r="EI40" s="121"/>
      <c r="EJ40" s="121"/>
      <c r="EK40" s="121"/>
      <c r="EL40" s="121"/>
      <c r="EM40" s="121"/>
      <c r="EN40" s="121"/>
      <c r="EO40" s="121"/>
      <c r="EP40" s="121"/>
      <c r="EQ40" s="121"/>
      <c r="ER40" s="121"/>
      <c r="ES40" s="121"/>
      <c r="ET40" s="121"/>
      <c r="EU40" s="121"/>
      <c r="EV40" s="121"/>
      <c r="EW40" s="121"/>
      <c r="EX40" s="121"/>
      <c r="EY40" s="121"/>
      <c r="EZ40" s="121"/>
      <c r="FA40" s="121"/>
      <c r="FB40" s="121"/>
      <c r="FC40" s="121"/>
      <c r="FD40" s="121"/>
      <c r="FE40" s="121"/>
      <c r="FF40" s="121"/>
      <c r="FG40" s="121"/>
      <c r="FH40" s="121"/>
      <c r="FI40" s="121"/>
      <c r="FJ40" s="121"/>
      <c r="FK40" s="121"/>
      <c r="FL40" s="121"/>
      <c r="FM40" s="121"/>
      <c r="FN40" s="121"/>
      <c r="FO40" s="121"/>
      <c r="FP40" s="121"/>
      <c r="FQ40" s="121"/>
      <c r="FR40" s="121"/>
      <c r="FS40" s="121"/>
      <c r="FT40" s="121"/>
      <c r="FU40" s="121"/>
      <c r="FV40" s="121"/>
      <c r="FW40" s="121"/>
      <c r="FX40" s="121"/>
      <c r="FY40" s="121"/>
      <c r="FZ40" s="121"/>
      <c r="GA40" s="121"/>
      <c r="GB40" s="121"/>
      <c r="GC40" s="121"/>
      <c r="GD40" s="121"/>
      <c r="GE40" s="121"/>
      <c r="GF40" s="121"/>
      <c r="GG40" s="121"/>
      <c r="GH40" s="121"/>
      <c r="GI40" s="121"/>
      <c r="GJ40" s="121"/>
      <c r="GK40" s="121"/>
      <c r="GL40" s="121"/>
      <c r="GM40" s="121"/>
      <c r="GN40" s="121"/>
      <c r="GO40" s="121"/>
      <c r="GP40" s="121"/>
      <c r="GQ40" s="121"/>
      <c r="GR40" s="121"/>
      <c r="GS40" s="121"/>
      <c r="GT40" s="121"/>
      <c r="GU40" s="121"/>
      <c r="GV40" s="121"/>
      <c r="GW40" s="121"/>
      <c r="GX40" s="121"/>
      <c r="GY40" s="121"/>
      <c r="GZ40" s="121"/>
      <c r="HA40" s="121"/>
      <c r="HB40" s="121"/>
      <c r="HC40" s="121"/>
      <c r="HD40" s="121"/>
      <c r="HE40" s="121"/>
      <c r="HF40" s="121"/>
      <c r="HG40" s="121"/>
      <c r="HH40" s="121"/>
      <c r="HI40" s="121"/>
      <c r="HJ40" s="121"/>
      <c r="HK40" s="121"/>
      <c r="HL40" s="121"/>
      <c r="HM40" s="121"/>
      <c r="HN40" s="121"/>
      <c r="HO40" s="121"/>
      <c r="HP40" s="121"/>
      <c r="HQ40" s="121"/>
      <c r="HR40" s="121"/>
      <c r="HS40" s="121"/>
      <c r="HT40" s="121"/>
      <c r="HU40" s="121"/>
      <c r="HV40" s="121"/>
      <c r="HW40" s="121"/>
      <c r="HX40" s="121"/>
      <c r="HY40" s="121"/>
      <c r="HZ40" s="121"/>
      <c r="IA40" s="121"/>
      <c r="IB40" s="121"/>
      <c r="IC40" s="121"/>
      <c r="ID40" s="121"/>
      <c r="IE40" s="121"/>
    </row>
    <row r="41" spans="1:239" ht="13.5" x14ac:dyDescent="0.25">
      <c r="A41" s="121"/>
      <c r="B41" s="160">
        <v>3362</v>
      </c>
      <c r="C41" s="184" t="str">
        <f>+'Voto en el Extranjero'!B5</f>
        <v>Voto de los Jalisciences en el Extranjero</v>
      </c>
      <c r="D41" s="157">
        <v>1</v>
      </c>
      <c r="E41" s="156">
        <f>+'[2]CostosVoto Extranjero'!$E$17</f>
        <v>100000</v>
      </c>
      <c r="F41" s="156">
        <f>+'Voto en el Extranjero'!F9</f>
        <v>100000</v>
      </c>
      <c r="G41" s="156">
        <f>+'Voto en el Extranjero'!G9</f>
        <v>0</v>
      </c>
      <c r="H41" s="156">
        <f>+'Voto en el Extranjero'!H9</f>
        <v>0</v>
      </c>
      <c r="I41" s="156">
        <f>+'Voto en el Extranjero'!I9</f>
        <v>0</v>
      </c>
      <c r="J41" s="156">
        <f>+'Voto en el Extranjero'!J9</f>
        <v>0</v>
      </c>
      <c r="K41" s="156">
        <f>+'Voto en el Extranjero'!K9</f>
        <v>0</v>
      </c>
      <c r="L41" s="156">
        <f>+'Voto en el Extranjero'!L9</f>
        <v>0</v>
      </c>
      <c r="M41" s="156">
        <f>+'Voto en el Extranjero'!M9</f>
        <v>16666.666666666668</v>
      </c>
      <c r="N41" s="156">
        <f>+'Voto en el Extranjero'!N9</f>
        <v>16666.666666666668</v>
      </c>
      <c r="O41" s="156">
        <f>+'Voto en el Extranjero'!O9</f>
        <v>16666.666666666668</v>
      </c>
      <c r="P41" s="156">
        <f>+'Voto en el Extranjero'!P9</f>
        <v>16666.666666666668</v>
      </c>
      <c r="Q41" s="156">
        <f>+'Voto en el Extranjero'!Q9</f>
        <v>16666.666666666668</v>
      </c>
      <c r="R41" s="156">
        <f>+'Voto en el Extranjero'!R9</f>
        <v>16666.666666666668</v>
      </c>
      <c r="S41" s="154">
        <f t="shared" ref="S41:S42" si="18">SUM(G41:R41)</f>
        <v>100000.00000000001</v>
      </c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  <c r="BL41" s="121"/>
      <c r="BM41" s="121"/>
      <c r="BN41" s="121"/>
      <c r="BO41" s="121"/>
      <c r="BP41" s="121"/>
      <c r="BQ41" s="121"/>
      <c r="BR41" s="121"/>
      <c r="BS41" s="121"/>
      <c r="BT41" s="121"/>
      <c r="BU41" s="121"/>
      <c r="BV41" s="121"/>
      <c r="BW41" s="121"/>
      <c r="BX41" s="121"/>
      <c r="BY41" s="121"/>
      <c r="BZ41" s="121"/>
      <c r="CA41" s="121"/>
      <c r="CB41" s="121"/>
      <c r="CC41" s="121"/>
      <c r="CD41" s="121"/>
      <c r="CE41" s="121"/>
      <c r="CF41" s="121"/>
      <c r="CG41" s="121"/>
      <c r="CH41" s="121"/>
      <c r="CI41" s="121"/>
      <c r="CJ41" s="121"/>
      <c r="CK41" s="121"/>
      <c r="CL41" s="121"/>
      <c r="CM41" s="121"/>
      <c r="CN41" s="121"/>
      <c r="CO41" s="121"/>
      <c r="CP41" s="121"/>
      <c r="CQ41" s="121"/>
      <c r="CR41" s="121"/>
      <c r="CS41" s="121"/>
      <c r="CT41" s="121"/>
      <c r="CU41" s="121"/>
      <c r="CV41" s="121"/>
      <c r="CW41" s="121"/>
      <c r="CX41" s="121"/>
      <c r="CY41" s="121"/>
      <c r="CZ41" s="121"/>
      <c r="DA41" s="121"/>
      <c r="DB41" s="121"/>
      <c r="DC41" s="121"/>
      <c r="DD41" s="121"/>
      <c r="DE41" s="121"/>
      <c r="DF41" s="121"/>
      <c r="DG41" s="121"/>
      <c r="DH41" s="121"/>
      <c r="DI41" s="121"/>
      <c r="DJ41" s="121"/>
      <c r="DK41" s="121"/>
      <c r="DL41" s="121"/>
      <c r="DM41" s="121"/>
      <c r="DN41" s="121"/>
      <c r="DO41" s="121"/>
      <c r="DP41" s="121"/>
      <c r="DQ41" s="121"/>
      <c r="DR41" s="121"/>
      <c r="DS41" s="121"/>
      <c r="DT41" s="121"/>
      <c r="DU41" s="121"/>
      <c r="DV41" s="121"/>
      <c r="DW41" s="121"/>
      <c r="DX41" s="121"/>
      <c r="DY41" s="121"/>
      <c r="DZ41" s="121"/>
      <c r="EA41" s="121"/>
      <c r="EB41" s="121"/>
      <c r="EC41" s="121"/>
      <c r="ED41" s="121"/>
      <c r="EE41" s="121"/>
      <c r="EF41" s="121"/>
      <c r="EG41" s="121"/>
      <c r="EH41" s="121"/>
      <c r="EI41" s="121"/>
      <c r="EJ41" s="121"/>
      <c r="EK41" s="121"/>
      <c r="EL41" s="121"/>
      <c r="EM41" s="121"/>
      <c r="EN41" s="121"/>
      <c r="EO41" s="121"/>
      <c r="EP41" s="121"/>
      <c r="EQ41" s="121"/>
      <c r="ER41" s="121"/>
      <c r="ES41" s="121"/>
      <c r="ET41" s="121"/>
      <c r="EU41" s="121"/>
      <c r="EV41" s="121"/>
      <c r="EW41" s="121"/>
      <c r="EX41" s="121"/>
      <c r="EY41" s="121"/>
      <c r="EZ41" s="121"/>
      <c r="FA41" s="121"/>
      <c r="FB41" s="121"/>
      <c r="FC41" s="121"/>
      <c r="FD41" s="121"/>
      <c r="FE41" s="121"/>
      <c r="FF41" s="121"/>
      <c r="FG41" s="121"/>
      <c r="FH41" s="121"/>
      <c r="FI41" s="121"/>
      <c r="FJ41" s="121"/>
      <c r="FK41" s="121"/>
      <c r="FL41" s="121"/>
      <c r="FM41" s="121"/>
      <c r="FN41" s="121"/>
      <c r="FO41" s="121"/>
      <c r="FP41" s="121"/>
      <c r="FQ41" s="121"/>
      <c r="FR41" s="121"/>
      <c r="FS41" s="121"/>
      <c r="FT41" s="121"/>
      <c r="FU41" s="121"/>
      <c r="FV41" s="121"/>
      <c r="FW41" s="121"/>
      <c r="FX41" s="121"/>
      <c r="FY41" s="121"/>
      <c r="FZ41" s="121"/>
      <c r="GA41" s="121"/>
      <c r="GB41" s="121"/>
      <c r="GC41" s="121"/>
      <c r="GD41" s="121"/>
      <c r="GE41" s="121"/>
      <c r="GF41" s="121"/>
      <c r="GG41" s="121"/>
      <c r="GH41" s="121"/>
      <c r="GI41" s="121"/>
      <c r="GJ41" s="121"/>
      <c r="GK41" s="121"/>
      <c r="GL41" s="121"/>
      <c r="GM41" s="121"/>
      <c r="GN41" s="121"/>
      <c r="GO41" s="121"/>
      <c r="GP41" s="121"/>
      <c r="GQ41" s="121"/>
      <c r="GR41" s="121"/>
      <c r="GS41" s="121"/>
      <c r="GT41" s="121"/>
      <c r="GU41" s="121"/>
      <c r="GV41" s="121"/>
      <c r="GW41" s="121"/>
      <c r="GX41" s="121"/>
      <c r="GY41" s="121"/>
      <c r="GZ41" s="121"/>
      <c r="HA41" s="121"/>
      <c r="HB41" s="121"/>
      <c r="HC41" s="121"/>
      <c r="HD41" s="121"/>
      <c r="HE41" s="121"/>
      <c r="HF41" s="121"/>
      <c r="HG41" s="121"/>
      <c r="HH41" s="121"/>
      <c r="HI41" s="121"/>
      <c r="HJ41" s="121"/>
      <c r="HK41" s="121"/>
      <c r="HL41" s="121"/>
      <c r="HM41" s="121"/>
      <c r="HN41" s="121"/>
      <c r="HO41" s="121"/>
      <c r="HP41" s="121"/>
      <c r="HQ41" s="121"/>
      <c r="HR41" s="121"/>
      <c r="HS41" s="121"/>
      <c r="HT41" s="121"/>
      <c r="HU41" s="121"/>
      <c r="HV41" s="121"/>
      <c r="HW41" s="121"/>
      <c r="HX41" s="121"/>
      <c r="HY41" s="121"/>
      <c r="HZ41" s="121"/>
      <c r="IA41" s="121"/>
      <c r="IB41" s="121"/>
      <c r="IC41" s="121"/>
      <c r="ID41" s="121"/>
      <c r="IE41" s="121"/>
    </row>
    <row r="42" spans="1:239" ht="13.5" x14ac:dyDescent="0.25">
      <c r="A42" s="121"/>
      <c r="B42" s="160"/>
      <c r="C42" s="184"/>
      <c r="D42" s="157"/>
      <c r="E42" s="156"/>
      <c r="F42" s="156">
        <f>D42*E42</f>
        <v>0</v>
      </c>
      <c r="G42" s="190"/>
      <c r="H42" s="190">
        <f>F42/10</f>
        <v>0</v>
      </c>
      <c r="I42" s="190">
        <f>H42</f>
        <v>0</v>
      </c>
      <c r="J42" s="190">
        <f>I42</f>
        <v>0</v>
      </c>
      <c r="K42" s="190">
        <f>J42</f>
        <v>0</v>
      </c>
      <c r="L42" s="190">
        <f t="shared" ref="L42:Q42" si="19">K42</f>
        <v>0</v>
      </c>
      <c r="M42" s="190">
        <f t="shared" si="19"/>
        <v>0</v>
      </c>
      <c r="N42" s="190">
        <f t="shared" si="19"/>
        <v>0</v>
      </c>
      <c r="O42" s="190">
        <f t="shared" si="19"/>
        <v>0</v>
      </c>
      <c r="P42" s="190">
        <f t="shared" si="19"/>
        <v>0</v>
      </c>
      <c r="Q42" s="190">
        <f t="shared" si="19"/>
        <v>0</v>
      </c>
      <c r="R42" s="190"/>
      <c r="S42" s="154">
        <f t="shared" si="18"/>
        <v>0</v>
      </c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1"/>
      <c r="BL42" s="121"/>
      <c r="BM42" s="121"/>
      <c r="BN42" s="121"/>
      <c r="BO42" s="121"/>
      <c r="BP42" s="121"/>
      <c r="BQ42" s="121"/>
      <c r="BR42" s="121"/>
      <c r="BS42" s="121"/>
      <c r="BT42" s="121"/>
      <c r="BU42" s="121"/>
      <c r="BV42" s="121"/>
      <c r="BW42" s="121"/>
      <c r="BX42" s="121"/>
      <c r="BY42" s="121"/>
      <c r="BZ42" s="121"/>
      <c r="CA42" s="121"/>
      <c r="CB42" s="121"/>
      <c r="CC42" s="121"/>
      <c r="CD42" s="121"/>
      <c r="CE42" s="121"/>
      <c r="CF42" s="121"/>
      <c r="CG42" s="121"/>
      <c r="CH42" s="121"/>
      <c r="CI42" s="121"/>
      <c r="CJ42" s="121"/>
      <c r="CK42" s="121"/>
      <c r="CL42" s="121"/>
      <c r="CM42" s="121"/>
      <c r="CN42" s="121"/>
      <c r="CO42" s="121"/>
      <c r="CP42" s="121"/>
      <c r="CQ42" s="121"/>
      <c r="CR42" s="121"/>
      <c r="CS42" s="121"/>
      <c r="CT42" s="121"/>
      <c r="CU42" s="121"/>
      <c r="CV42" s="121"/>
      <c r="CW42" s="121"/>
      <c r="CX42" s="121"/>
      <c r="CY42" s="121"/>
      <c r="CZ42" s="121"/>
      <c r="DA42" s="121"/>
      <c r="DB42" s="121"/>
      <c r="DC42" s="121"/>
      <c r="DD42" s="121"/>
      <c r="DE42" s="121"/>
      <c r="DF42" s="121"/>
      <c r="DG42" s="121"/>
      <c r="DH42" s="121"/>
      <c r="DI42" s="121"/>
      <c r="DJ42" s="121"/>
      <c r="DK42" s="121"/>
      <c r="DL42" s="121"/>
      <c r="DM42" s="121"/>
      <c r="DN42" s="121"/>
      <c r="DO42" s="121"/>
      <c r="DP42" s="121"/>
      <c r="DQ42" s="121"/>
      <c r="DR42" s="121"/>
      <c r="DS42" s="121"/>
      <c r="DT42" s="121"/>
      <c r="DU42" s="121"/>
      <c r="DV42" s="121"/>
      <c r="DW42" s="121"/>
      <c r="DX42" s="121"/>
      <c r="DY42" s="121"/>
      <c r="DZ42" s="121"/>
      <c r="EA42" s="121"/>
      <c r="EB42" s="121"/>
      <c r="EC42" s="121"/>
      <c r="ED42" s="121"/>
      <c r="EE42" s="121"/>
      <c r="EF42" s="121"/>
      <c r="EG42" s="121"/>
      <c r="EH42" s="121"/>
      <c r="EI42" s="121"/>
      <c r="EJ42" s="121"/>
      <c r="EK42" s="121"/>
      <c r="EL42" s="121"/>
      <c r="EM42" s="121"/>
      <c r="EN42" s="121"/>
      <c r="EO42" s="121"/>
      <c r="EP42" s="121"/>
      <c r="EQ42" s="121"/>
      <c r="ER42" s="121"/>
      <c r="ES42" s="121"/>
      <c r="ET42" s="121"/>
      <c r="EU42" s="121"/>
      <c r="EV42" s="121"/>
      <c r="EW42" s="121"/>
      <c r="EX42" s="121"/>
      <c r="EY42" s="121"/>
      <c r="EZ42" s="121"/>
      <c r="FA42" s="121"/>
      <c r="FB42" s="121"/>
      <c r="FC42" s="121"/>
      <c r="FD42" s="121"/>
      <c r="FE42" s="121"/>
      <c r="FF42" s="121"/>
      <c r="FG42" s="121"/>
      <c r="FH42" s="121"/>
      <c r="FI42" s="121"/>
      <c r="FJ42" s="121"/>
      <c r="FK42" s="121"/>
      <c r="FL42" s="121"/>
      <c r="FM42" s="121"/>
      <c r="FN42" s="121"/>
      <c r="FO42" s="121"/>
      <c r="FP42" s="121"/>
      <c r="FQ42" s="121"/>
      <c r="FR42" s="121"/>
      <c r="FS42" s="121"/>
      <c r="FT42" s="121"/>
      <c r="FU42" s="121"/>
      <c r="FV42" s="121"/>
      <c r="FW42" s="121"/>
      <c r="FX42" s="121"/>
      <c r="FY42" s="121"/>
      <c r="FZ42" s="121"/>
      <c r="GA42" s="121"/>
      <c r="GB42" s="121"/>
      <c r="GC42" s="121"/>
      <c r="GD42" s="121"/>
      <c r="GE42" s="121"/>
      <c r="GF42" s="121"/>
      <c r="GG42" s="121"/>
      <c r="GH42" s="121"/>
      <c r="GI42" s="121"/>
      <c r="GJ42" s="121"/>
      <c r="GK42" s="121"/>
      <c r="GL42" s="121"/>
      <c r="GM42" s="121"/>
      <c r="GN42" s="121"/>
      <c r="GO42" s="121"/>
      <c r="GP42" s="121"/>
      <c r="GQ42" s="121"/>
      <c r="GR42" s="121"/>
      <c r="GS42" s="121"/>
      <c r="GT42" s="121"/>
      <c r="GU42" s="121"/>
      <c r="GV42" s="121"/>
      <c r="GW42" s="121"/>
      <c r="GX42" s="121"/>
      <c r="GY42" s="121"/>
      <c r="GZ42" s="121"/>
      <c r="HA42" s="121"/>
      <c r="HB42" s="121"/>
      <c r="HC42" s="121"/>
      <c r="HD42" s="121"/>
      <c r="HE42" s="121"/>
      <c r="HF42" s="121"/>
      <c r="HG42" s="121"/>
      <c r="HH42" s="121"/>
      <c r="HI42" s="121"/>
      <c r="HJ42" s="121"/>
      <c r="HK42" s="121"/>
      <c r="HL42" s="121"/>
      <c r="HM42" s="121"/>
      <c r="HN42" s="121"/>
      <c r="HO42" s="121"/>
      <c r="HP42" s="121"/>
      <c r="HQ42" s="121"/>
      <c r="HR42" s="121"/>
      <c r="HS42" s="121"/>
      <c r="HT42" s="121"/>
      <c r="HU42" s="121"/>
      <c r="HV42" s="121"/>
      <c r="HW42" s="121"/>
      <c r="HX42" s="121"/>
      <c r="HY42" s="121"/>
      <c r="HZ42" s="121"/>
      <c r="IA42" s="121"/>
      <c r="IB42" s="121"/>
      <c r="IC42" s="121"/>
      <c r="ID42" s="121"/>
      <c r="IE42" s="121"/>
    </row>
    <row r="43" spans="1:239" ht="24" customHeight="1" thickBot="1" x14ac:dyDescent="0.3">
      <c r="B43" s="127">
        <v>3363</v>
      </c>
      <c r="C43" s="126" t="s">
        <v>173</v>
      </c>
      <c r="D43" s="192"/>
      <c r="E43" s="192"/>
      <c r="F43" s="162">
        <f>SUM(F44:F45)</f>
        <v>173643.75</v>
      </c>
      <c r="G43" s="162">
        <f t="shared" ref="G43:R43" si="20">SUM(G44:G45)</f>
        <v>0</v>
      </c>
      <c r="H43" s="162">
        <f t="shared" si="20"/>
        <v>8820</v>
      </c>
      <c r="I43" s="162">
        <f t="shared" si="20"/>
        <v>0</v>
      </c>
      <c r="J43" s="162">
        <f t="shared" si="20"/>
        <v>0</v>
      </c>
      <c r="K43" s="162">
        <f t="shared" si="20"/>
        <v>0</v>
      </c>
      <c r="L43" s="162">
        <f t="shared" si="20"/>
        <v>86821.875</v>
      </c>
      <c r="M43" s="162">
        <f t="shared" si="20"/>
        <v>0</v>
      </c>
      <c r="N43" s="162">
        <f t="shared" si="20"/>
        <v>0</v>
      </c>
      <c r="O43" s="162">
        <f t="shared" si="20"/>
        <v>0</v>
      </c>
      <c r="P43" s="162">
        <f t="shared" si="20"/>
        <v>0</v>
      </c>
      <c r="Q43" s="162">
        <f t="shared" si="20"/>
        <v>86821.875</v>
      </c>
      <c r="R43" s="162">
        <f t="shared" si="20"/>
        <v>0</v>
      </c>
      <c r="S43" s="162">
        <f>SUM(G43:R43)</f>
        <v>182463.75</v>
      </c>
    </row>
    <row r="44" spans="1:239" x14ac:dyDescent="0.25">
      <c r="B44" s="160">
        <v>3363</v>
      </c>
      <c r="C44" s="155" t="str">
        <f>+Estadistica!B5</f>
        <v>Estadística Electoral y datos relevantes (EEDRE)</v>
      </c>
      <c r="D44" s="157"/>
      <c r="E44" s="156"/>
      <c r="F44" s="156">
        <f>+Estadistica!F19</f>
        <v>173643.75</v>
      </c>
      <c r="G44" s="156">
        <f>+Estadistica!G19</f>
        <v>0</v>
      </c>
      <c r="H44" s="156">
        <f>+Estadistica!H19</f>
        <v>0</v>
      </c>
      <c r="I44" s="156">
        <f>+Estadistica!I19</f>
        <v>0</v>
      </c>
      <c r="J44" s="156">
        <f>+Estadistica!J19</f>
        <v>0</v>
      </c>
      <c r="K44" s="156">
        <f>+Estadistica!K19</f>
        <v>0</v>
      </c>
      <c r="L44" s="156">
        <f>+Estadistica!L19</f>
        <v>86821.875</v>
      </c>
      <c r="M44" s="156">
        <f>+Estadistica!M19</f>
        <v>0</v>
      </c>
      <c r="N44" s="156">
        <f>+Estadistica!N19</f>
        <v>0</v>
      </c>
      <c r="O44" s="156">
        <f>+Estadistica!O19</f>
        <v>0</v>
      </c>
      <c r="P44" s="156">
        <f>+Estadistica!P19</f>
        <v>0</v>
      </c>
      <c r="Q44" s="156">
        <f>+Estadistica!Q19</f>
        <v>86821.875</v>
      </c>
      <c r="R44" s="156">
        <f>+Estadistica!R19</f>
        <v>0</v>
      </c>
      <c r="S44" s="154">
        <f>SUM(G44:R44)</f>
        <v>173643.75</v>
      </c>
    </row>
    <row r="45" spans="1:239" x14ac:dyDescent="0.25">
      <c r="B45" s="160">
        <v>3363</v>
      </c>
      <c r="C45" s="184"/>
      <c r="D45" s="157"/>
      <c r="E45" s="156"/>
      <c r="F45" s="156"/>
      <c r="G45" s="156">
        <f>+'Habilitar Material'!G17</f>
        <v>0</v>
      </c>
      <c r="H45" s="156">
        <f>+'Habilitar Material'!H17</f>
        <v>8820</v>
      </c>
      <c r="I45" s="156">
        <f>+'Habilitar Material'!I17</f>
        <v>0</v>
      </c>
      <c r="J45" s="156">
        <f>+'Habilitar Material'!J17</f>
        <v>0</v>
      </c>
      <c r="K45" s="156">
        <f>+'Habilitar Material'!K17</f>
        <v>0</v>
      </c>
      <c r="L45" s="156">
        <f>+'Habilitar Material'!L17</f>
        <v>0</v>
      </c>
      <c r="M45" s="156">
        <f>+'Habilitar Material'!M17</f>
        <v>0</v>
      </c>
      <c r="N45" s="156">
        <f>+'Habilitar Material'!N17</f>
        <v>0</v>
      </c>
      <c r="O45" s="156">
        <f>+'Habilitar Material'!O17</f>
        <v>0</v>
      </c>
      <c r="P45" s="156">
        <f>+'Habilitar Material'!P17</f>
        <v>0</v>
      </c>
      <c r="Q45" s="156">
        <f>+'Habilitar Material'!Q17</f>
        <v>0</v>
      </c>
      <c r="R45" s="156">
        <f>+'Habilitar Material'!R17</f>
        <v>0</v>
      </c>
      <c r="S45" s="191">
        <f>SUM(G45:R45)</f>
        <v>8820</v>
      </c>
    </row>
    <row r="46" spans="1:239" ht="14.25" thickBot="1" x14ac:dyDescent="0.3">
      <c r="A46" s="121"/>
      <c r="B46" s="127">
        <v>3611</v>
      </c>
      <c r="C46" s="126" t="s">
        <v>172</v>
      </c>
      <c r="D46" s="125"/>
      <c r="E46" s="125"/>
      <c r="F46" s="124">
        <f>SUM(F47:F48)</f>
        <v>3000000</v>
      </c>
      <c r="G46" s="124">
        <f t="shared" ref="G46:R46" si="21">SUM(G47:G48)</f>
        <v>250000</v>
      </c>
      <c r="H46" s="124">
        <f t="shared" si="21"/>
        <v>250000</v>
      </c>
      <c r="I46" s="124">
        <f t="shared" si="21"/>
        <v>250000</v>
      </c>
      <c r="J46" s="124">
        <f t="shared" si="21"/>
        <v>250000</v>
      </c>
      <c r="K46" s="124">
        <f t="shared" si="21"/>
        <v>250000</v>
      </c>
      <c r="L46" s="124">
        <f t="shared" si="21"/>
        <v>250000</v>
      </c>
      <c r="M46" s="124">
        <f t="shared" si="21"/>
        <v>250000</v>
      </c>
      <c r="N46" s="124">
        <f t="shared" si="21"/>
        <v>250000</v>
      </c>
      <c r="O46" s="124">
        <f t="shared" si="21"/>
        <v>250000</v>
      </c>
      <c r="P46" s="124">
        <f t="shared" si="21"/>
        <v>250000</v>
      </c>
      <c r="Q46" s="124">
        <f t="shared" si="21"/>
        <v>250000</v>
      </c>
      <c r="R46" s="124">
        <f t="shared" si="21"/>
        <v>250000</v>
      </c>
      <c r="S46" s="124">
        <f>SUM(G46:R46)</f>
        <v>3000000</v>
      </c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BL46" s="121"/>
      <c r="BM46" s="121"/>
      <c r="BN46" s="121"/>
      <c r="BO46" s="121"/>
      <c r="BP46" s="121"/>
      <c r="BQ46" s="121"/>
      <c r="BR46" s="121"/>
      <c r="BS46" s="121"/>
      <c r="BT46" s="121"/>
      <c r="BU46" s="121"/>
      <c r="BV46" s="121"/>
      <c r="BW46" s="121"/>
      <c r="BX46" s="121"/>
      <c r="BY46" s="121"/>
      <c r="BZ46" s="121"/>
      <c r="CA46" s="121"/>
      <c r="CB46" s="121"/>
      <c r="CC46" s="121"/>
      <c r="CD46" s="121"/>
      <c r="CE46" s="121"/>
      <c r="CF46" s="121"/>
      <c r="CG46" s="121"/>
      <c r="CH46" s="121"/>
      <c r="CI46" s="121"/>
      <c r="CJ46" s="121"/>
      <c r="CK46" s="121"/>
      <c r="CL46" s="121"/>
      <c r="CM46" s="121"/>
      <c r="CN46" s="121"/>
      <c r="CO46" s="121"/>
      <c r="CP46" s="121"/>
      <c r="CQ46" s="121"/>
      <c r="CR46" s="121"/>
      <c r="CS46" s="121"/>
      <c r="CT46" s="121"/>
      <c r="CU46" s="121"/>
      <c r="CV46" s="121"/>
      <c r="CW46" s="121"/>
      <c r="CX46" s="121"/>
      <c r="CY46" s="121"/>
      <c r="CZ46" s="121"/>
      <c r="DA46" s="121"/>
      <c r="DB46" s="121"/>
      <c r="DC46" s="121"/>
      <c r="DD46" s="121"/>
      <c r="DE46" s="121"/>
      <c r="DF46" s="121"/>
      <c r="DG46" s="121"/>
      <c r="DH46" s="121"/>
      <c r="DI46" s="121"/>
      <c r="DJ46" s="121"/>
      <c r="DK46" s="121"/>
      <c r="DL46" s="121"/>
      <c r="DM46" s="121"/>
      <c r="DN46" s="121"/>
      <c r="DO46" s="121"/>
      <c r="DP46" s="121"/>
      <c r="DQ46" s="121"/>
      <c r="DR46" s="121"/>
      <c r="DS46" s="121"/>
      <c r="DT46" s="121"/>
      <c r="DU46" s="121"/>
      <c r="DV46" s="121"/>
      <c r="DW46" s="121"/>
      <c r="DX46" s="121"/>
      <c r="DY46" s="121"/>
      <c r="DZ46" s="121"/>
      <c r="EA46" s="121"/>
      <c r="EB46" s="121"/>
      <c r="EC46" s="121"/>
      <c r="ED46" s="121"/>
      <c r="EE46" s="121"/>
      <c r="EF46" s="121"/>
      <c r="EG46" s="121"/>
      <c r="EH46" s="121"/>
      <c r="EI46" s="121"/>
      <c r="EJ46" s="121"/>
      <c r="EK46" s="121"/>
      <c r="EL46" s="121"/>
      <c r="EM46" s="121"/>
      <c r="EN46" s="121"/>
      <c r="EO46" s="121"/>
      <c r="EP46" s="121"/>
      <c r="EQ46" s="121"/>
      <c r="ER46" s="121"/>
      <c r="ES46" s="121"/>
      <c r="ET46" s="121"/>
      <c r="EU46" s="121"/>
      <c r="EV46" s="121"/>
      <c r="EW46" s="121"/>
      <c r="EX46" s="121"/>
      <c r="EY46" s="121"/>
      <c r="EZ46" s="121"/>
      <c r="FA46" s="121"/>
      <c r="FB46" s="121"/>
      <c r="FC46" s="121"/>
      <c r="FD46" s="121"/>
      <c r="FE46" s="121"/>
      <c r="FF46" s="121"/>
      <c r="FG46" s="121"/>
      <c r="FH46" s="121"/>
      <c r="FI46" s="121"/>
      <c r="FJ46" s="121"/>
      <c r="FK46" s="121"/>
      <c r="FL46" s="121"/>
      <c r="FM46" s="121"/>
      <c r="FN46" s="121"/>
      <c r="FO46" s="121"/>
      <c r="FP46" s="121"/>
      <c r="FQ46" s="121"/>
      <c r="FR46" s="121"/>
      <c r="FS46" s="121"/>
      <c r="FT46" s="121"/>
      <c r="FU46" s="121"/>
      <c r="FV46" s="121"/>
      <c r="FW46" s="121"/>
      <c r="FX46" s="121"/>
      <c r="FY46" s="121"/>
      <c r="FZ46" s="121"/>
      <c r="GA46" s="121"/>
      <c r="GB46" s="121"/>
      <c r="GC46" s="121"/>
      <c r="GD46" s="121"/>
      <c r="GE46" s="121"/>
      <c r="GF46" s="121"/>
      <c r="GG46" s="121"/>
      <c r="GH46" s="121"/>
      <c r="GI46" s="121"/>
      <c r="GJ46" s="121"/>
      <c r="GK46" s="121"/>
      <c r="GL46" s="121"/>
      <c r="GM46" s="121"/>
      <c r="GN46" s="121"/>
      <c r="GO46" s="121"/>
      <c r="GP46" s="121"/>
      <c r="GQ46" s="121"/>
      <c r="GR46" s="121"/>
      <c r="GS46" s="121"/>
      <c r="GT46" s="121"/>
      <c r="GU46" s="121"/>
      <c r="GV46" s="121"/>
      <c r="GW46" s="121"/>
      <c r="GX46" s="121"/>
      <c r="GY46" s="121"/>
      <c r="GZ46" s="121"/>
      <c r="HA46" s="121"/>
      <c r="HB46" s="121"/>
      <c r="HC46" s="121"/>
      <c r="HD46" s="121"/>
      <c r="HE46" s="121"/>
      <c r="HF46" s="121"/>
      <c r="HG46" s="121"/>
      <c r="HH46" s="121"/>
      <c r="HI46" s="121"/>
      <c r="HJ46" s="121"/>
      <c r="HK46" s="121"/>
      <c r="HL46" s="121"/>
      <c r="HM46" s="121"/>
      <c r="HN46" s="121"/>
      <c r="HO46" s="121"/>
      <c r="HP46" s="121"/>
      <c r="HQ46" s="121"/>
      <c r="HR46" s="121"/>
      <c r="HS46" s="121"/>
      <c r="HT46" s="121"/>
      <c r="HU46" s="121"/>
      <c r="HV46" s="121"/>
      <c r="HW46" s="121"/>
      <c r="HX46" s="121"/>
      <c r="HY46" s="121"/>
      <c r="HZ46" s="121"/>
      <c r="IA46" s="121"/>
      <c r="IB46" s="121"/>
      <c r="IC46" s="121"/>
      <c r="ID46" s="121"/>
      <c r="IE46" s="121"/>
    </row>
    <row r="47" spans="1:239" ht="13.5" x14ac:dyDescent="0.25">
      <c r="A47" s="121"/>
      <c r="B47" s="174">
        <v>3611</v>
      </c>
      <c r="C47" s="184" t="str">
        <f>+'Voto en el Extranjero'!B5</f>
        <v>Voto de los Jalisciences en el Extranjero</v>
      </c>
      <c r="D47" s="172">
        <v>1</v>
      </c>
      <c r="E47" s="171">
        <f>+'[2]CostosVoto Extranjero'!$I$16</f>
        <v>3000000</v>
      </c>
      <c r="F47" s="171">
        <f>+'Voto en el Extranjero'!F12</f>
        <v>3000000</v>
      </c>
      <c r="G47" s="171">
        <f>+'Voto en el Extranjero'!G12</f>
        <v>250000</v>
      </c>
      <c r="H47" s="171">
        <f>+'Voto en el Extranjero'!H12</f>
        <v>250000</v>
      </c>
      <c r="I47" s="171">
        <f>+'Voto en el Extranjero'!I12</f>
        <v>250000</v>
      </c>
      <c r="J47" s="171">
        <f>+'Voto en el Extranjero'!J12</f>
        <v>250000</v>
      </c>
      <c r="K47" s="171">
        <f>+'Voto en el Extranjero'!K12</f>
        <v>250000</v>
      </c>
      <c r="L47" s="171">
        <f>+'Voto en el Extranjero'!L12</f>
        <v>250000</v>
      </c>
      <c r="M47" s="171">
        <f>+'Voto en el Extranjero'!M12</f>
        <v>250000</v>
      </c>
      <c r="N47" s="171">
        <f>+'Voto en el Extranjero'!N12</f>
        <v>250000</v>
      </c>
      <c r="O47" s="171">
        <f>+'Voto en el Extranjero'!O12</f>
        <v>250000</v>
      </c>
      <c r="P47" s="171">
        <f>+'Voto en el Extranjero'!P12</f>
        <v>250000</v>
      </c>
      <c r="Q47" s="171">
        <f>+'Voto en el Extranjero'!Q12</f>
        <v>250000</v>
      </c>
      <c r="R47" s="171">
        <f>+'Voto en el Extranjero'!R12</f>
        <v>250000</v>
      </c>
      <c r="S47" s="170">
        <f t="shared" ref="S47:S48" si="22">SUM(G47:R47)</f>
        <v>3000000</v>
      </c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  <c r="BL47" s="121"/>
      <c r="BM47" s="121"/>
      <c r="BN47" s="121"/>
      <c r="BO47" s="121"/>
      <c r="BP47" s="121"/>
      <c r="BQ47" s="121"/>
      <c r="BR47" s="121"/>
      <c r="BS47" s="121"/>
      <c r="BT47" s="121"/>
      <c r="BU47" s="121"/>
      <c r="BV47" s="121"/>
      <c r="BW47" s="121"/>
      <c r="BX47" s="121"/>
      <c r="BY47" s="121"/>
      <c r="BZ47" s="121"/>
      <c r="CA47" s="121"/>
      <c r="CB47" s="121"/>
      <c r="CC47" s="121"/>
      <c r="CD47" s="121"/>
      <c r="CE47" s="121"/>
      <c r="CF47" s="121"/>
      <c r="CG47" s="121"/>
      <c r="CH47" s="121"/>
      <c r="CI47" s="121"/>
      <c r="CJ47" s="121"/>
      <c r="CK47" s="121"/>
      <c r="CL47" s="121"/>
      <c r="CM47" s="121"/>
      <c r="CN47" s="121"/>
      <c r="CO47" s="121"/>
      <c r="CP47" s="121"/>
      <c r="CQ47" s="121"/>
      <c r="CR47" s="121"/>
      <c r="CS47" s="121"/>
      <c r="CT47" s="121"/>
      <c r="CU47" s="121"/>
      <c r="CV47" s="121"/>
      <c r="CW47" s="121"/>
      <c r="CX47" s="121"/>
      <c r="CY47" s="121"/>
      <c r="CZ47" s="121"/>
      <c r="DA47" s="121"/>
      <c r="DB47" s="121"/>
      <c r="DC47" s="121"/>
      <c r="DD47" s="121"/>
      <c r="DE47" s="121"/>
      <c r="DF47" s="121"/>
      <c r="DG47" s="121"/>
      <c r="DH47" s="121"/>
      <c r="DI47" s="121"/>
      <c r="DJ47" s="121"/>
      <c r="DK47" s="121"/>
      <c r="DL47" s="121"/>
      <c r="DM47" s="121"/>
      <c r="DN47" s="121"/>
      <c r="DO47" s="121"/>
      <c r="DP47" s="121"/>
      <c r="DQ47" s="121"/>
      <c r="DR47" s="121"/>
      <c r="DS47" s="121"/>
      <c r="DT47" s="121"/>
      <c r="DU47" s="121"/>
      <c r="DV47" s="121"/>
      <c r="DW47" s="121"/>
      <c r="DX47" s="121"/>
      <c r="DY47" s="121"/>
      <c r="DZ47" s="121"/>
      <c r="EA47" s="121"/>
      <c r="EB47" s="121"/>
      <c r="EC47" s="121"/>
      <c r="ED47" s="121"/>
      <c r="EE47" s="121"/>
      <c r="EF47" s="121"/>
      <c r="EG47" s="121"/>
      <c r="EH47" s="121"/>
      <c r="EI47" s="121"/>
      <c r="EJ47" s="121"/>
      <c r="EK47" s="121"/>
      <c r="EL47" s="121"/>
      <c r="EM47" s="121"/>
      <c r="EN47" s="121"/>
      <c r="EO47" s="121"/>
      <c r="EP47" s="121"/>
      <c r="EQ47" s="121"/>
      <c r="ER47" s="121"/>
      <c r="ES47" s="121"/>
      <c r="ET47" s="121"/>
      <c r="EU47" s="121"/>
      <c r="EV47" s="121"/>
      <c r="EW47" s="121"/>
      <c r="EX47" s="121"/>
      <c r="EY47" s="121"/>
      <c r="EZ47" s="121"/>
      <c r="FA47" s="121"/>
      <c r="FB47" s="121"/>
      <c r="FC47" s="121"/>
      <c r="FD47" s="121"/>
      <c r="FE47" s="121"/>
      <c r="FF47" s="121"/>
      <c r="FG47" s="121"/>
      <c r="FH47" s="121"/>
      <c r="FI47" s="121"/>
      <c r="FJ47" s="121"/>
      <c r="FK47" s="121"/>
      <c r="FL47" s="121"/>
      <c r="FM47" s="121"/>
      <c r="FN47" s="121"/>
      <c r="FO47" s="121"/>
      <c r="FP47" s="121"/>
      <c r="FQ47" s="121"/>
      <c r="FR47" s="121"/>
      <c r="FS47" s="121"/>
      <c r="FT47" s="121"/>
      <c r="FU47" s="121"/>
      <c r="FV47" s="121"/>
      <c r="FW47" s="121"/>
      <c r="FX47" s="121"/>
      <c r="FY47" s="121"/>
      <c r="FZ47" s="121"/>
      <c r="GA47" s="121"/>
      <c r="GB47" s="121"/>
      <c r="GC47" s="121"/>
      <c r="GD47" s="121"/>
      <c r="GE47" s="121"/>
      <c r="GF47" s="121"/>
      <c r="GG47" s="121"/>
      <c r="GH47" s="121"/>
      <c r="GI47" s="121"/>
      <c r="GJ47" s="121"/>
      <c r="GK47" s="121"/>
      <c r="GL47" s="121"/>
      <c r="GM47" s="121"/>
      <c r="GN47" s="121"/>
      <c r="GO47" s="121"/>
      <c r="GP47" s="121"/>
      <c r="GQ47" s="121"/>
      <c r="GR47" s="121"/>
      <c r="GS47" s="121"/>
      <c r="GT47" s="121"/>
      <c r="GU47" s="121"/>
      <c r="GV47" s="121"/>
      <c r="GW47" s="121"/>
      <c r="GX47" s="121"/>
      <c r="GY47" s="121"/>
      <c r="GZ47" s="121"/>
      <c r="HA47" s="121"/>
      <c r="HB47" s="121"/>
      <c r="HC47" s="121"/>
      <c r="HD47" s="121"/>
      <c r="HE47" s="121"/>
      <c r="HF47" s="121"/>
      <c r="HG47" s="121"/>
      <c r="HH47" s="121"/>
      <c r="HI47" s="121"/>
      <c r="HJ47" s="121"/>
      <c r="HK47" s="121"/>
      <c r="HL47" s="121"/>
      <c r="HM47" s="121"/>
      <c r="HN47" s="121"/>
      <c r="HO47" s="121"/>
      <c r="HP47" s="121"/>
      <c r="HQ47" s="121"/>
      <c r="HR47" s="121"/>
      <c r="HS47" s="121"/>
      <c r="HT47" s="121"/>
      <c r="HU47" s="121"/>
      <c r="HV47" s="121"/>
      <c r="HW47" s="121"/>
      <c r="HX47" s="121"/>
      <c r="HY47" s="121"/>
      <c r="HZ47" s="121"/>
      <c r="IA47" s="121"/>
      <c r="IB47" s="121"/>
      <c r="IC47" s="121"/>
      <c r="ID47" s="121"/>
      <c r="IE47" s="121"/>
    </row>
    <row r="48" spans="1:239" ht="13.5" x14ac:dyDescent="0.25">
      <c r="A48" s="121"/>
      <c r="B48" s="160"/>
      <c r="C48" s="155"/>
      <c r="D48" s="188"/>
      <c r="E48" s="179"/>
      <c r="F48" s="179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79">
        <f t="shared" si="22"/>
        <v>0</v>
      </c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1"/>
      <c r="BN48" s="121"/>
      <c r="BO48" s="121"/>
      <c r="BP48" s="121"/>
      <c r="BQ48" s="121"/>
      <c r="BR48" s="121"/>
      <c r="BS48" s="121"/>
      <c r="BT48" s="121"/>
      <c r="BU48" s="121"/>
      <c r="BV48" s="121"/>
      <c r="BW48" s="121"/>
      <c r="BX48" s="121"/>
      <c r="BY48" s="121"/>
      <c r="BZ48" s="121"/>
      <c r="CA48" s="121"/>
      <c r="CB48" s="121"/>
      <c r="CC48" s="121"/>
      <c r="CD48" s="121"/>
      <c r="CE48" s="121"/>
      <c r="CF48" s="121"/>
      <c r="CG48" s="121"/>
      <c r="CH48" s="121"/>
      <c r="CI48" s="121"/>
      <c r="CJ48" s="121"/>
      <c r="CK48" s="121"/>
      <c r="CL48" s="121"/>
      <c r="CM48" s="121"/>
      <c r="CN48" s="121"/>
      <c r="CO48" s="121"/>
      <c r="CP48" s="121"/>
      <c r="CQ48" s="121"/>
      <c r="CR48" s="121"/>
      <c r="CS48" s="121"/>
      <c r="CT48" s="121"/>
      <c r="CU48" s="121"/>
      <c r="CV48" s="121"/>
      <c r="CW48" s="121"/>
      <c r="CX48" s="121"/>
      <c r="CY48" s="121"/>
      <c r="CZ48" s="121"/>
      <c r="DA48" s="121"/>
      <c r="DB48" s="121"/>
      <c r="DC48" s="121"/>
      <c r="DD48" s="121"/>
      <c r="DE48" s="121"/>
      <c r="DF48" s="121"/>
      <c r="DG48" s="121"/>
      <c r="DH48" s="121"/>
      <c r="DI48" s="121"/>
      <c r="DJ48" s="121"/>
      <c r="DK48" s="121"/>
      <c r="DL48" s="121"/>
      <c r="DM48" s="121"/>
      <c r="DN48" s="121"/>
      <c r="DO48" s="121"/>
      <c r="DP48" s="121"/>
      <c r="DQ48" s="121"/>
      <c r="DR48" s="121"/>
      <c r="DS48" s="121"/>
      <c r="DT48" s="121"/>
      <c r="DU48" s="121"/>
      <c r="DV48" s="121"/>
      <c r="DW48" s="121"/>
      <c r="DX48" s="121"/>
      <c r="DY48" s="121"/>
      <c r="DZ48" s="121"/>
      <c r="EA48" s="121"/>
      <c r="EB48" s="121"/>
      <c r="EC48" s="121"/>
      <c r="ED48" s="121"/>
      <c r="EE48" s="121"/>
      <c r="EF48" s="121"/>
      <c r="EG48" s="121"/>
      <c r="EH48" s="121"/>
      <c r="EI48" s="121"/>
      <c r="EJ48" s="121"/>
      <c r="EK48" s="121"/>
      <c r="EL48" s="121"/>
      <c r="EM48" s="121"/>
      <c r="EN48" s="121"/>
      <c r="EO48" s="121"/>
      <c r="EP48" s="121"/>
      <c r="EQ48" s="121"/>
      <c r="ER48" s="121"/>
      <c r="ES48" s="121"/>
      <c r="ET48" s="121"/>
      <c r="EU48" s="121"/>
      <c r="EV48" s="121"/>
      <c r="EW48" s="121"/>
      <c r="EX48" s="121"/>
      <c r="EY48" s="121"/>
      <c r="EZ48" s="121"/>
      <c r="FA48" s="121"/>
      <c r="FB48" s="121"/>
      <c r="FC48" s="121"/>
      <c r="FD48" s="121"/>
      <c r="FE48" s="121"/>
      <c r="FF48" s="121"/>
      <c r="FG48" s="121"/>
      <c r="FH48" s="121"/>
      <c r="FI48" s="121"/>
      <c r="FJ48" s="121"/>
      <c r="FK48" s="121"/>
      <c r="FL48" s="121"/>
      <c r="FM48" s="121"/>
      <c r="FN48" s="121"/>
      <c r="FO48" s="121"/>
      <c r="FP48" s="121"/>
      <c r="FQ48" s="121"/>
      <c r="FR48" s="121"/>
      <c r="FS48" s="121"/>
      <c r="FT48" s="121"/>
      <c r="FU48" s="121"/>
      <c r="FV48" s="121"/>
      <c r="FW48" s="121"/>
      <c r="FX48" s="121"/>
      <c r="FY48" s="121"/>
      <c r="FZ48" s="121"/>
      <c r="GA48" s="121"/>
      <c r="GB48" s="121"/>
      <c r="GC48" s="121"/>
      <c r="GD48" s="121"/>
      <c r="GE48" s="121"/>
      <c r="GF48" s="121"/>
      <c r="GG48" s="121"/>
      <c r="GH48" s="121"/>
      <c r="GI48" s="121"/>
      <c r="GJ48" s="121"/>
      <c r="GK48" s="121"/>
      <c r="GL48" s="121"/>
      <c r="GM48" s="121"/>
      <c r="GN48" s="121"/>
      <c r="GO48" s="121"/>
      <c r="GP48" s="121"/>
      <c r="GQ48" s="121"/>
      <c r="GR48" s="121"/>
      <c r="GS48" s="121"/>
      <c r="GT48" s="121"/>
      <c r="GU48" s="121"/>
      <c r="GV48" s="121"/>
      <c r="GW48" s="121"/>
      <c r="GX48" s="121"/>
      <c r="GY48" s="121"/>
      <c r="GZ48" s="121"/>
      <c r="HA48" s="121"/>
      <c r="HB48" s="121"/>
      <c r="HC48" s="121"/>
      <c r="HD48" s="121"/>
      <c r="HE48" s="121"/>
      <c r="HF48" s="121"/>
      <c r="HG48" s="121"/>
      <c r="HH48" s="121"/>
      <c r="HI48" s="121"/>
      <c r="HJ48" s="121"/>
      <c r="HK48" s="121"/>
      <c r="HL48" s="121"/>
      <c r="HM48" s="121"/>
      <c r="HN48" s="121"/>
      <c r="HO48" s="121"/>
      <c r="HP48" s="121"/>
      <c r="HQ48" s="121"/>
      <c r="HR48" s="121"/>
      <c r="HS48" s="121"/>
      <c r="HT48" s="121"/>
      <c r="HU48" s="121"/>
      <c r="HV48" s="121"/>
      <c r="HW48" s="121"/>
      <c r="HX48" s="121"/>
      <c r="HY48" s="121"/>
      <c r="HZ48" s="121"/>
      <c r="IA48" s="121"/>
      <c r="IB48" s="121"/>
      <c r="IC48" s="121"/>
      <c r="ID48" s="121"/>
      <c r="IE48" s="121"/>
    </row>
    <row r="49" spans="1:239" ht="14.25" thickBot="1" x14ac:dyDescent="0.3">
      <c r="A49" s="121"/>
      <c r="B49" s="164">
        <v>3712</v>
      </c>
      <c r="C49" s="163" t="s">
        <v>171</v>
      </c>
      <c r="D49" s="125"/>
      <c r="E49" s="125"/>
      <c r="F49" s="124">
        <f>SUM(F50:F51)</f>
        <v>220000</v>
      </c>
      <c r="G49" s="124">
        <f t="shared" ref="G49:R49" si="23">SUM(G50:G51)</f>
        <v>0</v>
      </c>
      <c r="H49" s="124">
        <f t="shared" si="23"/>
        <v>0</v>
      </c>
      <c r="I49" s="124">
        <f t="shared" si="23"/>
        <v>0</v>
      </c>
      <c r="J49" s="124">
        <f t="shared" si="23"/>
        <v>0</v>
      </c>
      <c r="K49" s="124">
        <f t="shared" si="23"/>
        <v>0</v>
      </c>
      <c r="L49" s="124">
        <f t="shared" si="23"/>
        <v>0</v>
      </c>
      <c r="M49" s="124">
        <f t="shared" si="23"/>
        <v>36666.666666666664</v>
      </c>
      <c r="N49" s="124">
        <f t="shared" si="23"/>
        <v>36666.666666666664</v>
      </c>
      <c r="O49" s="124">
        <f t="shared" si="23"/>
        <v>36666.666666666664</v>
      </c>
      <c r="P49" s="124">
        <f t="shared" si="23"/>
        <v>36666.666666666664</v>
      </c>
      <c r="Q49" s="124">
        <f t="shared" si="23"/>
        <v>36666.666666666664</v>
      </c>
      <c r="R49" s="124">
        <f t="shared" si="23"/>
        <v>36666.666666666664</v>
      </c>
      <c r="S49" s="124">
        <f>SUM(G49:R49)</f>
        <v>219999.99999999997</v>
      </c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121"/>
      <c r="BN49" s="121"/>
      <c r="BO49" s="121"/>
      <c r="BP49" s="121"/>
      <c r="BQ49" s="121"/>
      <c r="BR49" s="121"/>
      <c r="BS49" s="121"/>
      <c r="BT49" s="121"/>
      <c r="BU49" s="121"/>
      <c r="BV49" s="121"/>
      <c r="BW49" s="121"/>
      <c r="BX49" s="121"/>
      <c r="BY49" s="121"/>
      <c r="BZ49" s="121"/>
      <c r="CA49" s="121"/>
      <c r="CB49" s="121"/>
      <c r="CC49" s="121"/>
      <c r="CD49" s="121"/>
      <c r="CE49" s="121"/>
      <c r="CF49" s="121"/>
      <c r="CG49" s="121"/>
      <c r="CH49" s="121"/>
      <c r="CI49" s="121"/>
      <c r="CJ49" s="121"/>
      <c r="CK49" s="121"/>
      <c r="CL49" s="121"/>
      <c r="CM49" s="121"/>
      <c r="CN49" s="121"/>
      <c r="CO49" s="121"/>
      <c r="CP49" s="121"/>
      <c r="CQ49" s="121"/>
      <c r="CR49" s="121"/>
      <c r="CS49" s="121"/>
      <c r="CT49" s="121"/>
      <c r="CU49" s="121"/>
      <c r="CV49" s="121"/>
      <c r="CW49" s="121"/>
      <c r="CX49" s="121"/>
      <c r="CY49" s="121"/>
      <c r="CZ49" s="121"/>
      <c r="DA49" s="121"/>
      <c r="DB49" s="121"/>
      <c r="DC49" s="121"/>
      <c r="DD49" s="121"/>
      <c r="DE49" s="121"/>
      <c r="DF49" s="121"/>
      <c r="DG49" s="121"/>
      <c r="DH49" s="121"/>
      <c r="DI49" s="121"/>
      <c r="DJ49" s="121"/>
      <c r="DK49" s="121"/>
      <c r="DL49" s="121"/>
      <c r="DM49" s="121"/>
      <c r="DN49" s="121"/>
      <c r="DO49" s="121"/>
      <c r="DP49" s="121"/>
      <c r="DQ49" s="121"/>
      <c r="DR49" s="121"/>
      <c r="DS49" s="121"/>
      <c r="DT49" s="121"/>
      <c r="DU49" s="121"/>
      <c r="DV49" s="121"/>
      <c r="DW49" s="121"/>
      <c r="DX49" s="121"/>
      <c r="DY49" s="121"/>
      <c r="DZ49" s="121"/>
      <c r="EA49" s="121"/>
      <c r="EB49" s="121"/>
      <c r="EC49" s="121"/>
      <c r="ED49" s="121"/>
      <c r="EE49" s="121"/>
      <c r="EF49" s="121"/>
      <c r="EG49" s="121"/>
      <c r="EH49" s="121"/>
      <c r="EI49" s="121"/>
      <c r="EJ49" s="121"/>
      <c r="EK49" s="121"/>
      <c r="EL49" s="121"/>
      <c r="EM49" s="121"/>
      <c r="EN49" s="121"/>
      <c r="EO49" s="121"/>
      <c r="EP49" s="121"/>
      <c r="EQ49" s="121"/>
      <c r="ER49" s="121"/>
      <c r="ES49" s="121"/>
      <c r="ET49" s="121"/>
      <c r="EU49" s="121"/>
      <c r="EV49" s="121"/>
      <c r="EW49" s="121"/>
      <c r="EX49" s="121"/>
      <c r="EY49" s="121"/>
      <c r="EZ49" s="121"/>
      <c r="FA49" s="121"/>
      <c r="FB49" s="121"/>
      <c r="FC49" s="121"/>
      <c r="FD49" s="121"/>
      <c r="FE49" s="121"/>
      <c r="FF49" s="121"/>
      <c r="FG49" s="121"/>
      <c r="FH49" s="121"/>
      <c r="FI49" s="121"/>
      <c r="FJ49" s="121"/>
      <c r="FK49" s="121"/>
      <c r="FL49" s="121"/>
      <c r="FM49" s="121"/>
      <c r="FN49" s="121"/>
      <c r="FO49" s="121"/>
      <c r="FP49" s="121"/>
      <c r="FQ49" s="121"/>
      <c r="FR49" s="121"/>
      <c r="FS49" s="121"/>
      <c r="FT49" s="121"/>
      <c r="FU49" s="121"/>
      <c r="FV49" s="121"/>
      <c r="FW49" s="121"/>
      <c r="FX49" s="121"/>
      <c r="FY49" s="121"/>
      <c r="FZ49" s="121"/>
      <c r="GA49" s="121"/>
      <c r="GB49" s="121"/>
      <c r="GC49" s="121"/>
      <c r="GD49" s="121"/>
      <c r="GE49" s="121"/>
      <c r="GF49" s="121"/>
      <c r="GG49" s="121"/>
      <c r="GH49" s="121"/>
      <c r="GI49" s="121"/>
      <c r="GJ49" s="121"/>
      <c r="GK49" s="121"/>
      <c r="GL49" s="121"/>
      <c r="GM49" s="121"/>
      <c r="GN49" s="121"/>
      <c r="GO49" s="121"/>
      <c r="GP49" s="121"/>
      <c r="GQ49" s="121"/>
      <c r="GR49" s="121"/>
      <c r="GS49" s="121"/>
      <c r="GT49" s="121"/>
      <c r="GU49" s="121"/>
      <c r="GV49" s="121"/>
      <c r="GW49" s="121"/>
      <c r="GX49" s="121"/>
      <c r="GY49" s="121"/>
      <c r="GZ49" s="121"/>
      <c r="HA49" s="121"/>
      <c r="HB49" s="121"/>
      <c r="HC49" s="121"/>
      <c r="HD49" s="121"/>
      <c r="HE49" s="121"/>
      <c r="HF49" s="121"/>
      <c r="HG49" s="121"/>
      <c r="HH49" s="121"/>
      <c r="HI49" s="121"/>
      <c r="HJ49" s="121"/>
      <c r="HK49" s="121"/>
      <c r="HL49" s="121"/>
      <c r="HM49" s="121"/>
      <c r="HN49" s="121"/>
      <c r="HO49" s="121"/>
      <c r="HP49" s="121"/>
      <c r="HQ49" s="121"/>
      <c r="HR49" s="121"/>
      <c r="HS49" s="121"/>
      <c r="HT49" s="121"/>
      <c r="HU49" s="121"/>
      <c r="HV49" s="121"/>
      <c r="HW49" s="121"/>
      <c r="HX49" s="121"/>
      <c r="HY49" s="121"/>
      <c r="HZ49" s="121"/>
      <c r="IA49" s="121"/>
      <c r="IB49" s="121"/>
      <c r="IC49" s="121"/>
      <c r="ID49" s="121"/>
      <c r="IE49" s="121"/>
    </row>
    <row r="50" spans="1:239" ht="13.5" x14ac:dyDescent="0.25">
      <c r="A50" s="121"/>
      <c r="B50" s="160">
        <v>3712</v>
      </c>
      <c r="C50" s="184" t="str">
        <f>+'Voto en el Extranjero'!B5</f>
        <v>Voto de los Jalisciences en el Extranjero</v>
      </c>
      <c r="D50" s="180">
        <v>1</v>
      </c>
      <c r="E50" s="183">
        <f>+'[2]CostosVoto Extranjero'!$E$18</f>
        <v>220000</v>
      </c>
      <c r="F50" s="179">
        <f>+'Voto en el Extranjero'!F15</f>
        <v>220000</v>
      </c>
      <c r="G50" s="179">
        <f>+'Voto en el Extranjero'!G15</f>
        <v>0</v>
      </c>
      <c r="H50" s="179">
        <f>+'Voto en el Extranjero'!H15</f>
        <v>0</v>
      </c>
      <c r="I50" s="179">
        <f>+'Voto en el Extranjero'!I15</f>
        <v>0</v>
      </c>
      <c r="J50" s="179">
        <f>+'Voto en el Extranjero'!J15</f>
        <v>0</v>
      </c>
      <c r="K50" s="179">
        <f>+'Voto en el Extranjero'!K15</f>
        <v>0</v>
      </c>
      <c r="L50" s="179">
        <f>+'Voto en el Extranjero'!L15</f>
        <v>0</v>
      </c>
      <c r="M50" s="179">
        <f>+'Voto en el Extranjero'!M15</f>
        <v>36666.666666666664</v>
      </c>
      <c r="N50" s="179">
        <f>+'Voto en el Extranjero'!N15</f>
        <v>36666.666666666664</v>
      </c>
      <c r="O50" s="179">
        <f>+'Voto en el Extranjero'!O15</f>
        <v>36666.666666666664</v>
      </c>
      <c r="P50" s="179">
        <f>+'Voto en el Extranjero'!P15</f>
        <v>36666.666666666664</v>
      </c>
      <c r="Q50" s="179">
        <f>+'Voto en el Extranjero'!Q15</f>
        <v>36666.666666666664</v>
      </c>
      <c r="R50" s="179">
        <f>+'Voto en el Extranjero'!R15</f>
        <v>36666.666666666664</v>
      </c>
      <c r="S50" s="165">
        <f>SUM(G50:R50)</f>
        <v>219999.99999999997</v>
      </c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1"/>
      <c r="BN50" s="121"/>
      <c r="BO50" s="121"/>
      <c r="BP50" s="121"/>
      <c r="BQ50" s="121"/>
      <c r="BR50" s="121"/>
      <c r="BS50" s="121"/>
      <c r="BT50" s="121"/>
      <c r="BU50" s="121"/>
      <c r="BV50" s="121"/>
      <c r="BW50" s="121"/>
      <c r="BX50" s="121"/>
      <c r="BY50" s="121"/>
      <c r="BZ50" s="121"/>
      <c r="CA50" s="121"/>
      <c r="CB50" s="121"/>
      <c r="CC50" s="121"/>
      <c r="CD50" s="121"/>
      <c r="CE50" s="121"/>
      <c r="CF50" s="121"/>
      <c r="CG50" s="121"/>
      <c r="CH50" s="121"/>
      <c r="CI50" s="121"/>
      <c r="CJ50" s="121"/>
      <c r="CK50" s="121"/>
      <c r="CL50" s="121"/>
      <c r="CM50" s="121"/>
      <c r="CN50" s="121"/>
      <c r="CO50" s="121"/>
      <c r="CP50" s="121"/>
      <c r="CQ50" s="121"/>
      <c r="CR50" s="121"/>
      <c r="CS50" s="121"/>
      <c r="CT50" s="121"/>
      <c r="CU50" s="121"/>
      <c r="CV50" s="121"/>
      <c r="CW50" s="121"/>
      <c r="CX50" s="121"/>
      <c r="CY50" s="121"/>
      <c r="CZ50" s="121"/>
      <c r="DA50" s="121"/>
      <c r="DB50" s="121"/>
      <c r="DC50" s="121"/>
      <c r="DD50" s="121"/>
      <c r="DE50" s="121"/>
      <c r="DF50" s="121"/>
      <c r="DG50" s="121"/>
      <c r="DH50" s="121"/>
      <c r="DI50" s="121"/>
      <c r="DJ50" s="121"/>
      <c r="DK50" s="121"/>
      <c r="DL50" s="121"/>
      <c r="DM50" s="121"/>
      <c r="DN50" s="121"/>
      <c r="DO50" s="121"/>
      <c r="DP50" s="121"/>
      <c r="DQ50" s="121"/>
      <c r="DR50" s="121"/>
      <c r="DS50" s="121"/>
      <c r="DT50" s="121"/>
      <c r="DU50" s="121"/>
      <c r="DV50" s="121"/>
      <c r="DW50" s="121"/>
      <c r="DX50" s="121"/>
      <c r="DY50" s="121"/>
      <c r="DZ50" s="121"/>
      <c r="EA50" s="121"/>
      <c r="EB50" s="121"/>
      <c r="EC50" s="121"/>
      <c r="ED50" s="121"/>
      <c r="EE50" s="121"/>
      <c r="EF50" s="121"/>
      <c r="EG50" s="121"/>
      <c r="EH50" s="121"/>
      <c r="EI50" s="121"/>
      <c r="EJ50" s="121"/>
      <c r="EK50" s="121"/>
      <c r="EL50" s="121"/>
      <c r="EM50" s="121"/>
      <c r="EN50" s="121"/>
      <c r="EO50" s="121"/>
      <c r="EP50" s="121"/>
      <c r="EQ50" s="121"/>
      <c r="ER50" s="121"/>
      <c r="ES50" s="121"/>
      <c r="ET50" s="121"/>
      <c r="EU50" s="121"/>
      <c r="EV50" s="121"/>
      <c r="EW50" s="121"/>
      <c r="EX50" s="121"/>
      <c r="EY50" s="121"/>
      <c r="EZ50" s="121"/>
      <c r="FA50" s="121"/>
      <c r="FB50" s="121"/>
      <c r="FC50" s="121"/>
      <c r="FD50" s="121"/>
      <c r="FE50" s="121"/>
      <c r="FF50" s="121"/>
      <c r="FG50" s="121"/>
      <c r="FH50" s="121"/>
      <c r="FI50" s="121"/>
      <c r="FJ50" s="121"/>
      <c r="FK50" s="121"/>
      <c r="FL50" s="121"/>
      <c r="FM50" s="121"/>
      <c r="FN50" s="121"/>
      <c r="FO50" s="121"/>
      <c r="FP50" s="121"/>
      <c r="FQ50" s="121"/>
      <c r="FR50" s="121"/>
      <c r="FS50" s="121"/>
      <c r="FT50" s="121"/>
      <c r="FU50" s="121"/>
      <c r="FV50" s="121"/>
      <c r="FW50" s="121"/>
      <c r="FX50" s="121"/>
      <c r="FY50" s="121"/>
      <c r="FZ50" s="121"/>
      <c r="GA50" s="121"/>
      <c r="GB50" s="121"/>
      <c r="GC50" s="121"/>
      <c r="GD50" s="121"/>
      <c r="GE50" s="121"/>
      <c r="GF50" s="121"/>
      <c r="GG50" s="121"/>
      <c r="GH50" s="121"/>
      <c r="GI50" s="121"/>
      <c r="GJ50" s="121"/>
      <c r="GK50" s="121"/>
      <c r="GL50" s="121"/>
      <c r="GM50" s="121"/>
      <c r="GN50" s="121"/>
      <c r="GO50" s="121"/>
      <c r="GP50" s="121"/>
      <c r="GQ50" s="121"/>
      <c r="GR50" s="121"/>
      <c r="GS50" s="121"/>
      <c r="GT50" s="121"/>
      <c r="GU50" s="121"/>
      <c r="GV50" s="121"/>
      <c r="GW50" s="121"/>
      <c r="GX50" s="121"/>
      <c r="GY50" s="121"/>
      <c r="GZ50" s="121"/>
      <c r="HA50" s="121"/>
      <c r="HB50" s="121"/>
      <c r="HC50" s="121"/>
      <c r="HD50" s="121"/>
      <c r="HE50" s="121"/>
      <c r="HF50" s="121"/>
      <c r="HG50" s="121"/>
      <c r="HH50" s="121"/>
      <c r="HI50" s="121"/>
      <c r="HJ50" s="121"/>
      <c r="HK50" s="121"/>
      <c r="HL50" s="121"/>
      <c r="HM50" s="121"/>
      <c r="HN50" s="121"/>
      <c r="HO50" s="121"/>
      <c r="HP50" s="121"/>
      <c r="HQ50" s="121"/>
      <c r="HR50" s="121"/>
      <c r="HS50" s="121"/>
      <c r="HT50" s="121"/>
      <c r="HU50" s="121"/>
      <c r="HV50" s="121"/>
      <c r="HW50" s="121"/>
      <c r="HX50" s="121"/>
      <c r="HY50" s="121"/>
      <c r="HZ50" s="121"/>
      <c r="IA50" s="121"/>
      <c r="IB50" s="121"/>
      <c r="IC50" s="121"/>
      <c r="ID50" s="121"/>
      <c r="IE50" s="121"/>
    </row>
    <row r="51" spans="1:239" ht="13.5" x14ac:dyDescent="0.25">
      <c r="A51" s="121"/>
      <c r="B51" s="160"/>
      <c r="C51" s="184"/>
      <c r="D51" s="180"/>
      <c r="E51" s="179"/>
      <c r="F51" s="179"/>
      <c r="G51" s="183"/>
      <c r="H51" s="165"/>
      <c r="I51" s="165"/>
      <c r="J51" s="165"/>
      <c r="K51" s="165"/>
      <c r="L51" s="165"/>
      <c r="M51" s="183"/>
      <c r="N51" s="165"/>
      <c r="O51" s="165"/>
      <c r="P51" s="165"/>
      <c r="Q51" s="165"/>
      <c r="R51" s="165"/>
      <c r="S51" s="165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  <c r="BK51" s="121"/>
      <c r="BL51" s="121"/>
      <c r="BM51" s="121"/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21"/>
      <c r="BY51" s="121"/>
      <c r="BZ51" s="121"/>
      <c r="CA51" s="121"/>
      <c r="CB51" s="121"/>
      <c r="CC51" s="121"/>
      <c r="CD51" s="121"/>
      <c r="CE51" s="121"/>
      <c r="CF51" s="121"/>
      <c r="CG51" s="121"/>
      <c r="CH51" s="121"/>
      <c r="CI51" s="121"/>
      <c r="CJ51" s="121"/>
      <c r="CK51" s="121"/>
      <c r="CL51" s="121"/>
      <c r="CM51" s="121"/>
      <c r="CN51" s="121"/>
      <c r="CO51" s="121"/>
      <c r="CP51" s="121"/>
      <c r="CQ51" s="121"/>
      <c r="CR51" s="121"/>
      <c r="CS51" s="121"/>
      <c r="CT51" s="121"/>
      <c r="CU51" s="121"/>
      <c r="CV51" s="121"/>
      <c r="CW51" s="121"/>
      <c r="CX51" s="121"/>
      <c r="CY51" s="121"/>
      <c r="CZ51" s="121"/>
      <c r="DA51" s="121"/>
      <c r="DB51" s="121"/>
      <c r="DC51" s="121"/>
      <c r="DD51" s="121"/>
      <c r="DE51" s="121"/>
      <c r="DF51" s="121"/>
      <c r="DG51" s="121"/>
      <c r="DH51" s="121"/>
      <c r="DI51" s="121"/>
      <c r="DJ51" s="121"/>
      <c r="DK51" s="121"/>
      <c r="DL51" s="121"/>
      <c r="DM51" s="121"/>
      <c r="DN51" s="121"/>
      <c r="DO51" s="121"/>
      <c r="DP51" s="121"/>
      <c r="DQ51" s="121"/>
      <c r="DR51" s="121"/>
      <c r="DS51" s="121"/>
      <c r="DT51" s="121"/>
      <c r="DU51" s="121"/>
      <c r="DV51" s="121"/>
      <c r="DW51" s="121"/>
      <c r="DX51" s="121"/>
      <c r="DY51" s="121"/>
      <c r="DZ51" s="121"/>
      <c r="EA51" s="121"/>
      <c r="EB51" s="121"/>
      <c r="EC51" s="121"/>
      <c r="ED51" s="121"/>
      <c r="EE51" s="121"/>
      <c r="EF51" s="121"/>
      <c r="EG51" s="121"/>
      <c r="EH51" s="121"/>
      <c r="EI51" s="121"/>
      <c r="EJ51" s="121"/>
      <c r="EK51" s="121"/>
      <c r="EL51" s="121"/>
      <c r="EM51" s="121"/>
      <c r="EN51" s="121"/>
      <c r="EO51" s="121"/>
      <c r="EP51" s="121"/>
      <c r="EQ51" s="121"/>
      <c r="ER51" s="121"/>
      <c r="ES51" s="121"/>
      <c r="ET51" s="121"/>
      <c r="EU51" s="121"/>
      <c r="EV51" s="121"/>
      <c r="EW51" s="121"/>
      <c r="EX51" s="121"/>
      <c r="EY51" s="121"/>
      <c r="EZ51" s="121"/>
      <c r="FA51" s="121"/>
      <c r="FB51" s="121"/>
      <c r="FC51" s="121"/>
      <c r="FD51" s="121"/>
      <c r="FE51" s="121"/>
      <c r="FF51" s="121"/>
      <c r="FG51" s="121"/>
      <c r="FH51" s="121"/>
      <c r="FI51" s="121"/>
      <c r="FJ51" s="121"/>
      <c r="FK51" s="121"/>
      <c r="FL51" s="121"/>
      <c r="FM51" s="121"/>
      <c r="FN51" s="121"/>
      <c r="FO51" s="121"/>
      <c r="FP51" s="121"/>
      <c r="FQ51" s="121"/>
      <c r="FR51" s="121"/>
      <c r="FS51" s="121"/>
      <c r="FT51" s="121"/>
      <c r="FU51" s="121"/>
      <c r="FV51" s="121"/>
      <c r="FW51" s="121"/>
      <c r="FX51" s="121"/>
      <c r="FY51" s="121"/>
      <c r="FZ51" s="121"/>
      <c r="GA51" s="121"/>
      <c r="GB51" s="121"/>
      <c r="GC51" s="121"/>
      <c r="GD51" s="121"/>
      <c r="GE51" s="121"/>
      <c r="GF51" s="121"/>
      <c r="GG51" s="121"/>
      <c r="GH51" s="121"/>
      <c r="GI51" s="121"/>
      <c r="GJ51" s="121"/>
      <c r="GK51" s="121"/>
      <c r="GL51" s="121"/>
      <c r="GM51" s="121"/>
      <c r="GN51" s="121"/>
      <c r="GO51" s="121"/>
      <c r="GP51" s="121"/>
      <c r="GQ51" s="121"/>
      <c r="GR51" s="121"/>
      <c r="GS51" s="121"/>
      <c r="GT51" s="121"/>
      <c r="GU51" s="121"/>
      <c r="GV51" s="121"/>
      <c r="GW51" s="121"/>
      <c r="GX51" s="121"/>
      <c r="GY51" s="121"/>
      <c r="GZ51" s="121"/>
      <c r="HA51" s="121"/>
      <c r="HB51" s="121"/>
      <c r="HC51" s="121"/>
      <c r="HD51" s="121"/>
      <c r="HE51" s="121"/>
      <c r="HF51" s="121"/>
      <c r="HG51" s="121"/>
      <c r="HH51" s="121"/>
      <c r="HI51" s="121"/>
      <c r="HJ51" s="121"/>
      <c r="HK51" s="121"/>
      <c r="HL51" s="121"/>
      <c r="HM51" s="121"/>
      <c r="HN51" s="121"/>
      <c r="HO51" s="121"/>
      <c r="HP51" s="121"/>
      <c r="HQ51" s="121"/>
      <c r="HR51" s="121"/>
      <c r="HS51" s="121"/>
      <c r="HT51" s="121"/>
      <c r="HU51" s="121"/>
      <c r="HV51" s="121"/>
      <c r="HW51" s="121"/>
      <c r="HX51" s="121"/>
      <c r="HY51" s="121"/>
      <c r="HZ51" s="121"/>
      <c r="IA51" s="121"/>
      <c r="IB51" s="121"/>
      <c r="IC51" s="121"/>
      <c r="ID51" s="121"/>
      <c r="IE51" s="121"/>
    </row>
    <row r="52" spans="1:239" ht="18.75" thickBot="1" x14ac:dyDescent="0.3">
      <c r="B52" s="127">
        <v>3751</v>
      </c>
      <c r="C52" s="187" t="s">
        <v>170</v>
      </c>
      <c r="D52" s="125"/>
      <c r="E52" s="125"/>
      <c r="F52" s="124">
        <f>SUM(F53:F55)</f>
        <v>1036092</v>
      </c>
      <c r="G52" s="124">
        <f t="shared" ref="G52:R52" si="24">SUM(G53:G55)</f>
        <v>70938.333333333328</v>
      </c>
      <c r="H52" s="124">
        <f t="shared" si="24"/>
        <v>47564.333333333328</v>
      </c>
      <c r="I52" s="124">
        <f t="shared" si="24"/>
        <v>47564.333333333328</v>
      </c>
      <c r="J52" s="124">
        <f t="shared" si="24"/>
        <v>26192.333333333332</v>
      </c>
      <c r="K52" s="124">
        <f t="shared" si="24"/>
        <v>26192.333333333332</v>
      </c>
      <c r="L52" s="124">
        <f t="shared" si="24"/>
        <v>26192.333333333332</v>
      </c>
      <c r="M52" s="124">
        <f t="shared" si="24"/>
        <v>49566.333333333328</v>
      </c>
      <c r="N52" s="124">
        <f t="shared" si="24"/>
        <v>26192.333333333332</v>
      </c>
      <c r="O52" s="124">
        <f t="shared" si="24"/>
        <v>75130.333333333328</v>
      </c>
      <c r="P52" s="124">
        <f t="shared" si="24"/>
        <v>106480.33333333333</v>
      </c>
      <c r="Q52" s="124">
        <f t="shared" si="24"/>
        <v>264534.33333333331</v>
      </c>
      <c r="R52" s="124">
        <f t="shared" si="24"/>
        <v>269544.33333333331</v>
      </c>
      <c r="S52" s="162">
        <f t="shared" ref="S52:S57" si="25">SUM(G52:R52)</f>
        <v>1036092</v>
      </c>
    </row>
    <row r="53" spans="1:239" ht="22.15" customHeight="1" x14ac:dyDescent="0.25">
      <c r="B53" s="160">
        <v>3751</v>
      </c>
      <c r="C53" s="155" t="str">
        <f>+Cartografia!B5</f>
        <v>Cartografía</v>
      </c>
      <c r="D53" s="157"/>
      <c r="E53" s="156"/>
      <c r="F53" s="156">
        <f>+Cartografia!F18</f>
        <v>64116</v>
      </c>
      <c r="G53" s="156">
        <f>+Cartografia!G18</f>
        <v>21372</v>
      </c>
      <c r="H53" s="156">
        <f>+Cartografia!H18</f>
        <v>21372</v>
      </c>
      <c r="I53" s="156">
        <f>+Cartografia!I18</f>
        <v>21372</v>
      </c>
      <c r="J53" s="156">
        <f>+Cartografia!J18</f>
        <v>0</v>
      </c>
      <c r="K53" s="156">
        <f>+Cartografia!K18</f>
        <v>0</v>
      </c>
      <c r="L53" s="156">
        <f>+Cartografia!L18</f>
        <v>0</v>
      </c>
      <c r="M53" s="156">
        <f>+Cartografia!M18</f>
        <v>0</v>
      </c>
      <c r="N53" s="156">
        <f>+Cartografia!N18</f>
        <v>0</v>
      </c>
      <c r="O53" s="156">
        <f>+Cartografia!O18</f>
        <v>0</v>
      </c>
      <c r="P53" s="156">
        <f>+Cartografia!P18</f>
        <v>0</v>
      </c>
      <c r="Q53" s="156">
        <f>+Cartografia!Q18</f>
        <v>0</v>
      </c>
      <c r="R53" s="156">
        <f>+Cartografia!R18</f>
        <v>0</v>
      </c>
      <c r="S53" s="154">
        <f t="shared" si="25"/>
        <v>64116</v>
      </c>
    </row>
    <row r="54" spans="1:239" x14ac:dyDescent="0.25">
      <c r="B54" s="160">
        <v>3751</v>
      </c>
      <c r="C54" s="184" t="str">
        <f>+'Analisis de Casillas'!B5</f>
        <v>Analisis de Casillas</v>
      </c>
      <c r="D54" s="157"/>
      <c r="E54" s="156"/>
      <c r="F54" s="156">
        <f>+'Analisis de Casillas'!F22</f>
        <v>314308</v>
      </c>
      <c r="G54" s="156">
        <f>+'Analisis de Casillas'!G22</f>
        <v>26192.333333333332</v>
      </c>
      <c r="H54" s="156">
        <f>+'Analisis de Casillas'!H22</f>
        <v>26192.333333333332</v>
      </c>
      <c r="I54" s="156">
        <f>+'Analisis de Casillas'!I22</f>
        <v>26192.333333333332</v>
      </c>
      <c r="J54" s="156">
        <f>+'Analisis de Casillas'!J22</f>
        <v>26192.333333333332</v>
      </c>
      <c r="K54" s="156">
        <f>+'Analisis de Casillas'!K22</f>
        <v>26192.333333333332</v>
      </c>
      <c r="L54" s="156">
        <f>+'Analisis de Casillas'!L22</f>
        <v>26192.333333333332</v>
      </c>
      <c r="M54" s="156">
        <f>+'Analisis de Casillas'!M22</f>
        <v>26192.333333333332</v>
      </c>
      <c r="N54" s="156">
        <f>+'Analisis de Casillas'!N22</f>
        <v>26192.333333333332</v>
      </c>
      <c r="O54" s="156">
        <f>+'Analisis de Casillas'!O22</f>
        <v>26192.333333333332</v>
      </c>
      <c r="P54" s="156">
        <f>+'Analisis de Casillas'!P22</f>
        <v>26192.333333333332</v>
      </c>
      <c r="Q54" s="156">
        <f>+'Analisis de Casillas'!Q22</f>
        <v>26192.333333333332</v>
      </c>
      <c r="R54" s="156">
        <f>+'Analisis de Casillas'!R22</f>
        <v>26192.333333333332</v>
      </c>
      <c r="S54" s="154">
        <f t="shared" si="25"/>
        <v>314308</v>
      </c>
    </row>
    <row r="55" spans="1:239" x14ac:dyDescent="0.25">
      <c r="B55" s="158">
        <v>3751</v>
      </c>
      <c r="C55" s="186" t="str">
        <f>+'Preparacion Proceso'!B5</f>
        <v>Preparacion del Proceso 2017-2018</v>
      </c>
      <c r="D55" s="177"/>
      <c r="E55" s="176"/>
      <c r="F55" s="176">
        <f>+'Preparacion Proceso'!F23</f>
        <v>657668</v>
      </c>
      <c r="G55" s="176">
        <f>+'Preparacion Proceso'!G23</f>
        <v>23374</v>
      </c>
      <c r="H55" s="176">
        <f>+'Preparacion Proceso'!H23</f>
        <v>0</v>
      </c>
      <c r="I55" s="176">
        <f>+'Preparacion Proceso'!I23</f>
        <v>0</v>
      </c>
      <c r="J55" s="176">
        <f>+'Preparacion Proceso'!J23</f>
        <v>0</v>
      </c>
      <c r="K55" s="176">
        <f>+'Preparacion Proceso'!K23</f>
        <v>0</v>
      </c>
      <c r="L55" s="176">
        <f>+'Preparacion Proceso'!L23</f>
        <v>0</v>
      </c>
      <c r="M55" s="176">
        <f>+'Preparacion Proceso'!M23</f>
        <v>23374</v>
      </c>
      <c r="N55" s="176">
        <f>+'Preparacion Proceso'!N23</f>
        <v>0</v>
      </c>
      <c r="O55" s="176">
        <f>+'Preparacion Proceso'!O23</f>
        <v>48938</v>
      </c>
      <c r="P55" s="176">
        <f>+'Preparacion Proceso'!P23</f>
        <v>80288</v>
      </c>
      <c r="Q55" s="176">
        <f>+'Preparacion Proceso'!Q23</f>
        <v>238342</v>
      </c>
      <c r="R55" s="176">
        <f>+'Preparacion Proceso'!R23</f>
        <v>243352</v>
      </c>
      <c r="S55" s="154">
        <f t="shared" si="25"/>
        <v>657668</v>
      </c>
    </row>
    <row r="56" spans="1:239" ht="14.25" thickBot="1" x14ac:dyDescent="0.3">
      <c r="A56" s="121"/>
      <c r="B56" s="164">
        <v>3761</v>
      </c>
      <c r="C56" s="163" t="s">
        <v>169</v>
      </c>
      <c r="D56" s="125"/>
      <c r="E56" s="125"/>
      <c r="F56" s="124">
        <f>SUM(F57:F58)</f>
        <v>980000</v>
      </c>
      <c r="G56" s="124">
        <f t="shared" ref="G56:R56" si="26">SUM(G57:G58)</f>
        <v>0</v>
      </c>
      <c r="H56" s="124">
        <f t="shared" si="26"/>
        <v>0</v>
      </c>
      <c r="I56" s="124">
        <f t="shared" si="26"/>
        <v>0</v>
      </c>
      <c r="J56" s="124">
        <f t="shared" si="26"/>
        <v>0</v>
      </c>
      <c r="K56" s="124">
        <f t="shared" si="26"/>
        <v>0</v>
      </c>
      <c r="L56" s="124">
        <f t="shared" si="26"/>
        <v>0</v>
      </c>
      <c r="M56" s="124">
        <f t="shared" si="26"/>
        <v>163333.33333333334</v>
      </c>
      <c r="N56" s="124">
        <f t="shared" si="26"/>
        <v>163333.33333333334</v>
      </c>
      <c r="O56" s="124">
        <f t="shared" si="26"/>
        <v>163333.33333333334</v>
      </c>
      <c r="P56" s="124">
        <f t="shared" si="26"/>
        <v>163333.33333333334</v>
      </c>
      <c r="Q56" s="124">
        <f t="shared" si="26"/>
        <v>163333.33333333334</v>
      </c>
      <c r="R56" s="124">
        <f t="shared" si="26"/>
        <v>163333.33333333334</v>
      </c>
      <c r="S56" s="124">
        <f t="shared" si="25"/>
        <v>980000.00000000012</v>
      </c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BL56" s="121"/>
      <c r="BM56" s="121"/>
      <c r="BN56" s="121"/>
      <c r="BO56" s="121"/>
      <c r="BP56" s="121"/>
      <c r="BQ56" s="121"/>
      <c r="BR56" s="121"/>
      <c r="BS56" s="121"/>
      <c r="BT56" s="121"/>
      <c r="BU56" s="121"/>
      <c r="BV56" s="121"/>
      <c r="BW56" s="121"/>
      <c r="BX56" s="121"/>
      <c r="BY56" s="121"/>
      <c r="BZ56" s="121"/>
      <c r="CA56" s="121"/>
      <c r="CB56" s="121"/>
      <c r="CC56" s="121"/>
      <c r="CD56" s="121"/>
      <c r="CE56" s="121"/>
      <c r="CF56" s="121"/>
      <c r="CG56" s="121"/>
      <c r="CH56" s="121"/>
      <c r="CI56" s="121"/>
      <c r="CJ56" s="121"/>
      <c r="CK56" s="121"/>
      <c r="CL56" s="121"/>
      <c r="CM56" s="121"/>
      <c r="CN56" s="121"/>
      <c r="CO56" s="121"/>
      <c r="CP56" s="121"/>
      <c r="CQ56" s="121"/>
      <c r="CR56" s="121"/>
      <c r="CS56" s="121"/>
      <c r="CT56" s="121"/>
      <c r="CU56" s="121"/>
      <c r="CV56" s="121"/>
      <c r="CW56" s="121"/>
      <c r="CX56" s="121"/>
      <c r="CY56" s="121"/>
      <c r="CZ56" s="121"/>
      <c r="DA56" s="121"/>
      <c r="DB56" s="121"/>
      <c r="DC56" s="121"/>
      <c r="DD56" s="121"/>
      <c r="DE56" s="121"/>
      <c r="DF56" s="121"/>
      <c r="DG56" s="121"/>
      <c r="DH56" s="121"/>
      <c r="DI56" s="121"/>
      <c r="DJ56" s="121"/>
      <c r="DK56" s="121"/>
      <c r="DL56" s="121"/>
      <c r="DM56" s="121"/>
      <c r="DN56" s="121"/>
      <c r="DO56" s="121"/>
      <c r="DP56" s="121"/>
      <c r="DQ56" s="121"/>
      <c r="DR56" s="121"/>
      <c r="DS56" s="121"/>
      <c r="DT56" s="121"/>
      <c r="DU56" s="121"/>
      <c r="DV56" s="121"/>
      <c r="DW56" s="121"/>
      <c r="DX56" s="121"/>
      <c r="DY56" s="121"/>
      <c r="DZ56" s="121"/>
      <c r="EA56" s="121"/>
      <c r="EB56" s="121"/>
      <c r="EC56" s="121"/>
      <c r="ED56" s="121"/>
      <c r="EE56" s="121"/>
      <c r="EF56" s="121"/>
      <c r="EG56" s="121"/>
      <c r="EH56" s="121"/>
      <c r="EI56" s="121"/>
      <c r="EJ56" s="121"/>
      <c r="EK56" s="121"/>
      <c r="EL56" s="121"/>
      <c r="EM56" s="121"/>
      <c r="EN56" s="121"/>
      <c r="EO56" s="121"/>
      <c r="EP56" s="121"/>
      <c r="EQ56" s="121"/>
      <c r="ER56" s="121"/>
      <c r="ES56" s="121"/>
      <c r="ET56" s="121"/>
      <c r="EU56" s="121"/>
      <c r="EV56" s="121"/>
      <c r="EW56" s="121"/>
      <c r="EX56" s="121"/>
      <c r="EY56" s="121"/>
      <c r="EZ56" s="121"/>
      <c r="FA56" s="121"/>
      <c r="FB56" s="121"/>
      <c r="FC56" s="121"/>
      <c r="FD56" s="121"/>
      <c r="FE56" s="121"/>
      <c r="FF56" s="121"/>
      <c r="FG56" s="121"/>
      <c r="FH56" s="121"/>
      <c r="FI56" s="121"/>
      <c r="FJ56" s="121"/>
      <c r="FK56" s="121"/>
      <c r="FL56" s="121"/>
      <c r="FM56" s="121"/>
      <c r="FN56" s="121"/>
      <c r="FO56" s="121"/>
      <c r="FP56" s="121"/>
      <c r="FQ56" s="121"/>
      <c r="FR56" s="121"/>
      <c r="FS56" s="121"/>
      <c r="FT56" s="121"/>
      <c r="FU56" s="121"/>
      <c r="FV56" s="121"/>
      <c r="FW56" s="121"/>
      <c r="FX56" s="121"/>
      <c r="FY56" s="121"/>
      <c r="FZ56" s="121"/>
      <c r="GA56" s="121"/>
      <c r="GB56" s="121"/>
      <c r="GC56" s="121"/>
      <c r="GD56" s="121"/>
      <c r="GE56" s="121"/>
      <c r="GF56" s="121"/>
      <c r="GG56" s="121"/>
      <c r="GH56" s="121"/>
      <c r="GI56" s="121"/>
      <c r="GJ56" s="121"/>
      <c r="GK56" s="121"/>
      <c r="GL56" s="121"/>
      <c r="GM56" s="121"/>
      <c r="GN56" s="121"/>
      <c r="GO56" s="121"/>
      <c r="GP56" s="121"/>
      <c r="GQ56" s="121"/>
      <c r="GR56" s="121"/>
      <c r="GS56" s="121"/>
      <c r="GT56" s="121"/>
      <c r="GU56" s="121"/>
      <c r="GV56" s="121"/>
      <c r="GW56" s="121"/>
      <c r="GX56" s="121"/>
      <c r="GY56" s="121"/>
      <c r="GZ56" s="121"/>
      <c r="HA56" s="121"/>
      <c r="HB56" s="121"/>
      <c r="HC56" s="121"/>
      <c r="HD56" s="121"/>
      <c r="HE56" s="121"/>
      <c r="HF56" s="121"/>
      <c r="HG56" s="121"/>
      <c r="HH56" s="121"/>
      <c r="HI56" s="121"/>
      <c r="HJ56" s="121"/>
      <c r="HK56" s="121"/>
      <c r="HL56" s="121"/>
      <c r="HM56" s="121"/>
      <c r="HN56" s="121"/>
      <c r="HO56" s="121"/>
      <c r="HP56" s="121"/>
      <c r="HQ56" s="121"/>
      <c r="HR56" s="121"/>
      <c r="HS56" s="121"/>
      <c r="HT56" s="121"/>
      <c r="HU56" s="121"/>
      <c r="HV56" s="121"/>
      <c r="HW56" s="121"/>
      <c r="HX56" s="121"/>
      <c r="HY56" s="121"/>
      <c r="HZ56" s="121"/>
      <c r="IA56" s="121"/>
      <c r="IB56" s="121"/>
      <c r="IC56" s="121"/>
      <c r="ID56" s="121"/>
      <c r="IE56" s="121"/>
    </row>
    <row r="57" spans="1:239" ht="13.5" x14ac:dyDescent="0.25">
      <c r="A57" s="121"/>
      <c r="B57" s="160">
        <v>3761</v>
      </c>
      <c r="C57" s="184" t="str">
        <f>+'Voto en el Extranjero'!B5</f>
        <v>Voto de los Jalisciences en el Extranjero</v>
      </c>
      <c r="D57" s="180">
        <v>1</v>
      </c>
      <c r="E57" s="179">
        <v>980000</v>
      </c>
      <c r="F57" s="179">
        <f>+'Voto en el Extranjero'!F20</f>
        <v>980000</v>
      </c>
      <c r="G57" s="179">
        <f>+'Voto en el Extranjero'!G20</f>
        <v>0</v>
      </c>
      <c r="H57" s="179">
        <f>+'Voto en el Extranjero'!H20</f>
        <v>0</v>
      </c>
      <c r="I57" s="179">
        <f>+'Voto en el Extranjero'!I20</f>
        <v>0</v>
      </c>
      <c r="J57" s="179">
        <f>+'Voto en el Extranjero'!J20</f>
        <v>0</v>
      </c>
      <c r="K57" s="179">
        <f>+'Voto en el Extranjero'!K20</f>
        <v>0</v>
      </c>
      <c r="L57" s="179">
        <f>+'Voto en el Extranjero'!L20</f>
        <v>0</v>
      </c>
      <c r="M57" s="179">
        <f>+'Voto en el Extranjero'!M20</f>
        <v>163333.33333333334</v>
      </c>
      <c r="N57" s="179">
        <f>+'Voto en el Extranjero'!N20</f>
        <v>163333.33333333334</v>
      </c>
      <c r="O57" s="179">
        <f>+'Voto en el Extranjero'!O20</f>
        <v>163333.33333333334</v>
      </c>
      <c r="P57" s="179">
        <f>+'Voto en el Extranjero'!P20</f>
        <v>163333.33333333334</v>
      </c>
      <c r="Q57" s="179">
        <f>+'Voto en el Extranjero'!Q20</f>
        <v>163333.33333333334</v>
      </c>
      <c r="R57" s="179">
        <f>+'Voto en el Extranjero'!R20</f>
        <v>163333.33333333334</v>
      </c>
      <c r="S57" s="190">
        <f t="shared" si="25"/>
        <v>980000.00000000012</v>
      </c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1"/>
      <c r="BP57" s="121"/>
      <c r="BQ57" s="121"/>
      <c r="BR57" s="121"/>
      <c r="BS57" s="121"/>
      <c r="BT57" s="121"/>
      <c r="BU57" s="121"/>
      <c r="BV57" s="121"/>
      <c r="BW57" s="121"/>
      <c r="BX57" s="121"/>
      <c r="BY57" s="121"/>
      <c r="BZ57" s="121"/>
      <c r="CA57" s="121"/>
      <c r="CB57" s="121"/>
      <c r="CC57" s="121"/>
      <c r="CD57" s="121"/>
      <c r="CE57" s="121"/>
      <c r="CF57" s="121"/>
      <c r="CG57" s="121"/>
      <c r="CH57" s="121"/>
      <c r="CI57" s="121"/>
      <c r="CJ57" s="121"/>
      <c r="CK57" s="121"/>
      <c r="CL57" s="121"/>
      <c r="CM57" s="121"/>
      <c r="CN57" s="121"/>
      <c r="CO57" s="121"/>
      <c r="CP57" s="121"/>
      <c r="CQ57" s="121"/>
      <c r="CR57" s="121"/>
      <c r="CS57" s="121"/>
      <c r="CT57" s="121"/>
      <c r="CU57" s="121"/>
      <c r="CV57" s="121"/>
      <c r="CW57" s="121"/>
      <c r="CX57" s="121"/>
      <c r="CY57" s="121"/>
      <c r="CZ57" s="121"/>
      <c r="DA57" s="121"/>
      <c r="DB57" s="121"/>
      <c r="DC57" s="121"/>
      <c r="DD57" s="121"/>
      <c r="DE57" s="121"/>
      <c r="DF57" s="121"/>
      <c r="DG57" s="121"/>
      <c r="DH57" s="121"/>
      <c r="DI57" s="121"/>
      <c r="DJ57" s="121"/>
      <c r="DK57" s="121"/>
      <c r="DL57" s="121"/>
      <c r="DM57" s="121"/>
      <c r="DN57" s="121"/>
      <c r="DO57" s="121"/>
      <c r="DP57" s="121"/>
      <c r="DQ57" s="121"/>
      <c r="DR57" s="121"/>
      <c r="DS57" s="121"/>
      <c r="DT57" s="121"/>
      <c r="DU57" s="121"/>
      <c r="DV57" s="121"/>
      <c r="DW57" s="121"/>
      <c r="DX57" s="121"/>
      <c r="DY57" s="121"/>
      <c r="DZ57" s="121"/>
      <c r="EA57" s="121"/>
      <c r="EB57" s="121"/>
      <c r="EC57" s="121"/>
      <c r="ED57" s="121"/>
      <c r="EE57" s="121"/>
      <c r="EF57" s="121"/>
      <c r="EG57" s="121"/>
      <c r="EH57" s="121"/>
      <c r="EI57" s="121"/>
      <c r="EJ57" s="121"/>
      <c r="EK57" s="121"/>
      <c r="EL57" s="121"/>
      <c r="EM57" s="121"/>
      <c r="EN57" s="121"/>
      <c r="EO57" s="121"/>
      <c r="EP57" s="121"/>
      <c r="EQ57" s="121"/>
      <c r="ER57" s="121"/>
      <c r="ES57" s="121"/>
      <c r="ET57" s="121"/>
      <c r="EU57" s="121"/>
      <c r="EV57" s="121"/>
      <c r="EW57" s="121"/>
      <c r="EX57" s="121"/>
      <c r="EY57" s="121"/>
      <c r="EZ57" s="121"/>
      <c r="FA57" s="121"/>
      <c r="FB57" s="121"/>
      <c r="FC57" s="121"/>
      <c r="FD57" s="121"/>
      <c r="FE57" s="121"/>
      <c r="FF57" s="121"/>
      <c r="FG57" s="121"/>
      <c r="FH57" s="121"/>
      <c r="FI57" s="121"/>
      <c r="FJ57" s="121"/>
      <c r="FK57" s="121"/>
      <c r="FL57" s="121"/>
      <c r="FM57" s="121"/>
      <c r="FN57" s="121"/>
      <c r="FO57" s="121"/>
      <c r="FP57" s="121"/>
      <c r="FQ57" s="121"/>
      <c r="FR57" s="121"/>
      <c r="FS57" s="121"/>
      <c r="FT57" s="121"/>
      <c r="FU57" s="121"/>
      <c r="FV57" s="121"/>
      <c r="FW57" s="121"/>
      <c r="FX57" s="121"/>
      <c r="FY57" s="121"/>
      <c r="FZ57" s="121"/>
      <c r="GA57" s="121"/>
      <c r="GB57" s="121"/>
      <c r="GC57" s="121"/>
      <c r="GD57" s="121"/>
      <c r="GE57" s="121"/>
      <c r="GF57" s="121"/>
      <c r="GG57" s="121"/>
      <c r="GH57" s="121"/>
      <c r="GI57" s="121"/>
      <c r="GJ57" s="121"/>
      <c r="GK57" s="121"/>
      <c r="GL57" s="121"/>
      <c r="GM57" s="121"/>
      <c r="GN57" s="121"/>
      <c r="GO57" s="121"/>
      <c r="GP57" s="121"/>
      <c r="GQ57" s="121"/>
      <c r="GR57" s="121"/>
      <c r="GS57" s="121"/>
      <c r="GT57" s="121"/>
      <c r="GU57" s="121"/>
      <c r="GV57" s="121"/>
      <c r="GW57" s="121"/>
      <c r="GX57" s="121"/>
      <c r="GY57" s="121"/>
      <c r="GZ57" s="121"/>
      <c r="HA57" s="121"/>
      <c r="HB57" s="121"/>
      <c r="HC57" s="121"/>
      <c r="HD57" s="121"/>
      <c r="HE57" s="121"/>
      <c r="HF57" s="121"/>
      <c r="HG57" s="121"/>
      <c r="HH57" s="121"/>
      <c r="HI57" s="121"/>
      <c r="HJ57" s="121"/>
      <c r="HK57" s="121"/>
      <c r="HL57" s="121"/>
      <c r="HM57" s="121"/>
      <c r="HN57" s="121"/>
      <c r="HO57" s="121"/>
      <c r="HP57" s="121"/>
      <c r="HQ57" s="121"/>
      <c r="HR57" s="121"/>
      <c r="HS57" s="121"/>
      <c r="HT57" s="121"/>
      <c r="HU57" s="121"/>
      <c r="HV57" s="121"/>
      <c r="HW57" s="121"/>
      <c r="HX57" s="121"/>
      <c r="HY57" s="121"/>
      <c r="HZ57" s="121"/>
      <c r="IA57" s="121"/>
      <c r="IB57" s="121"/>
      <c r="IC57" s="121"/>
      <c r="ID57" s="121"/>
      <c r="IE57" s="121"/>
    </row>
    <row r="58" spans="1:239" ht="15" x14ac:dyDescent="0.25">
      <c r="A58" s="121"/>
      <c r="B58" s="160"/>
      <c r="C58" s="189"/>
      <c r="D58" s="188"/>
      <c r="E58" s="179"/>
      <c r="F58" s="179"/>
      <c r="G58" s="183"/>
      <c r="H58" s="165"/>
      <c r="I58" s="165"/>
      <c r="J58" s="165"/>
      <c r="K58" s="165"/>
      <c r="L58" s="165"/>
      <c r="M58" s="183"/>
      <c r="N58" s="165"/>
      <c r="O58" s="165">
        <f>+F58</f>
        <v>0</v>
      </c>
      <c r="P58" s="165"/>
      <c r="Q58" s="165"/>
      <c r="R58" s="165"/>
      <c r="S58" s="165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1"/>
      <c r="BP58" s="121"/>
      <c r="BQ58" s="121"/>
      <c r="BR58" s="121"/>
      <c r="BS58" s="121"/>
      <c r="BT58" s="121"/>
      <c r="BU58" s="121"/>
      <c r="BV58" s="121"/>
      <c r="BW58" s="121"/>
      <c r="BX58" s="121"/>
      <c r="BY58" s="121"/>
      <c r="BZ58" s="121"/>
      <c r="CA58" s="121"/>
      <c r="CB58" s="121"/>
      <c r="CC58" s="121"/>
      <c r="CD58" s="121"/>
      <c r="CE58" s="121"/>
      <c r="CF58" s="121"/>
      <c r="CG58" s="121"/>
      <c r="CH58" s="121"/>
      <c r="CI58" s="121"/>
      <c r="CJ58" s="121"/>
      <c r="CK58" s="121"/>
      <c r="CL58" s="121"/>
      <c r="CM58" s="121"/>
      <c r="CN58" s="121"/>
      <c r="CO58" s="121"/>
      <c r="CP58" s="121"/>
      <c r="CQ58" s="121"/>
      <c r="CR58" s="121"/>
      <c r="CS58" s="121"/>
      <c r="CT58" s="121"/>
      <c r="CU58" s="121"/>
      <c r="CV58" s="121"/>
      <c r="CW58" s="121"/>
      <c r="CX58" s="121"/>
      <c r="CY58" s="121"/>
      <c r="CZ58" s="121"/>
      <c r="DA58" s="121"/>
      <c r="DB58" s="121"/>
      <c r="DC58" s="121"/>
      <c r="DD58" s="121"/>
      <c r="DE58" s="121"/>
      <c r="DF58" s="121"/>
      <c r="DG58" s="121"/>
      <c r="DH58" s="121"/>
      <c r="DI58" s="121"/>
      <c r="DJ58" s="121"/>
      <c r="DK58" s="121"/>
      <c r="DL58" s="121"/>
      <c r="DM58" s="121"/>
      <c r="DN58" s="121"/>
      <c r="DO58" s="121"/>
      <c r="DP58" s="121"/>
      <c r="DQ58" s="121"/>
      <c r="DR58" s="121"/>
      <c r="DS58" s="121"/>
      <c r="DT58" s="121"/>
      <c r="DU58" s="121"/>
      <c r="DV58" s="121"/>
      <c r="DW58" s="121"/>
      <c r="DX58" s="121"/>
      <c r="DY58" s="121"/>
      <c r="DZ58" s="121"/>
      <c r="EA58" s="121"/>
      <c r="EB58" s="121"/>
      <c r="EC58" s="121"/>
      <c r="ED58" s="121"/>
      <c r="EE58" s="121"/>
      <c r="EF58" s="121"/>
      <c r="EG58" s="121"/>
      <c r="EH58" s="121"/>
      <c r="EI58" s="121"/>
      <c r="EJ58" s="121"/>
      <c r="EK58" s="121"/>
      <c r="EL58" s="121"/>
      <c r="EM58" s="121"/>
      <c r="EN58" s="121"/>
      <c r="EO58" s="121"/>
      <c r="EP58" s="121"/>
      <c r="EQ58" s="121"/>
      <c r="ER58" s="121"/>
      <c r="ES58" s="121"/>
      <c r="ET58" s="121"/>
      <c r="EU58" s="121"/>
      <c r="EV58" s="121"/>
      <c r="EW58" s="121"/>
      <c r="EX58" s="121"/>
      <c r="EY58" s="121"/>
      <c r="EZ58" s="121"/>
      <c r="FA58" s="121"/>
      <c r="FB58" s="121"/>
      <c r="FC58" s="121"/>
      <c r="FD58" s="121"/>
      <c r="FE58" s="121"/>
      <c r="FF58" s="121"/>
      <c r="FG58" s="121"/>
      <c r="FH58" s="121"/>
      <c r="FI58" s="121"/>
      <c r="FJ58" s="121"/>
      <c r="FK58" s="121"/>
      <c r="FL58" s="121"/>
      <c r="FM58" s="121"/>
      <c r="FN58" s="121"/>
      <c r="FO58" s="121"/>
      <c r="FP58" s="121"/>
      <c r="FQ58" s="121"/>
      <c r="FR58" s="121"/>
      <c r="FS58" s="121"/>
      <c r="FT58" s="121"/>
      <c r="FU58" s="121"/>
      <c r="FV58" s="121"/>
      <c r="FW58" s="121"/>
      <c r="FX58" s="121"/>
      <c r="FY58" s="121"/>
      <c r="FZ58" s="121"/>
      <c r="GA58" s="121"/>
      <c r="GB58" s="121"/>
      <c r="GC58" s="121"/>
      <c r="GD58" s="121"/>
      <c r="GE58" s="121"/>
      <c r="GF58" s="121"/>
      <c r="GG58" s="121"/>
      <c r="GH58" s="121"/>
      <c r="GI58" s="121"/>
      <c r="GJ58" s="121"/>
      <c r="GK58" s="121"/>
      <c r="GL58" s="121"/>
      <c r="GM58" s="121"/>
      <c r="GN58" s="121"/>
      <c r="GO58" s="121"/>
      <c r="GP58" s="121"/>
      <c r="GQ58" s="121"/>
      <c r="GR58" s="121"/>
      <c r="GS58" s="121"/>
      <c r="GT58" s="121"/>
      <c r="GU58" s="121"/>
      <c r="GV58" s="121"/>
      <c r="GW58" s="121"/>
      <c r="GX58" s="121"/>
      <c r="GY58" s="121"/>
      <c r="GZ58" s="121"/>
      <c r="HA58" s="121"/>
      <c r="HB58" s="121"/>
      <c r="HC58" s="121"/>
      <c r="HD58" s="121"/>
      <c r="HE58" s="121"/>
      <c r="HF58" s="121"/>
      <c r="HG58" s="121"/>
      <c r="HH58" s="121"/>
      <c r="HI58" s="121"/>
      <c r="HJ58" s="121"/>
      <c r="HK58" s="121"/>
      <c r="HL58" s="121"/>
      <c r="HM58" s="121"/>
      <c r="HN58" s="121"/>
      <c r="HO58" s="121"/>
      <c r="HP58" s="121"/>
      <c r="HQ58" s="121"/>
      <c r="HR58" s="121"/>
      <c r="HS58" s="121"/>
      <c r="HT58" s="121"/>
      <c r="HU58" s="121"/>
      <c r="HV58" s="121"/>
      <c r="HW58" s="121"/>
      <c r="HX58" s="121"/>
      <c r="HY58" s="121"/>
      <c r="HZ58" s="121"/>
      <c r="IA58" s="121"/>
      <c r="IB58" s="121"/>
      <c r="IC58" s="121"/>
      <c r="ID58" s="121"/>
      <c r="IE58" s="121"/>
    </row>
    <row r="59" spans="1:239" ht="18.75" thickBot="1" x14ac:dyDescent="0.3">
      <c r="B59" s="164">
        <v>3831</v>
      </c>
      <c r="C59" s="163" t="s">
        <v>168</v>
      </c>
      <c r="D59" s="125"/>
      <c r="E59" s="125"/>
      <c r="F59" s="124">
        <f>SUM(F60:F60)</f>
        <v>95686</v>
      </c>
      <c r="G59" s="124">
        <f t="shared" ref="G59:R59" si="27">SUM(G60:G60)</f>
        <v>11025</v>
      </c>
      <c r="H59" s="124">
        <f t="shared" si="27"/>
        <v>73636</v>
      </c>
      <c r="I59" s="124">
        <f t="shared" si="27"/>
        <v>0</v>
      </c>
      <c r="J59" s="124">
        <f t="shared" si="27"/>
        <v>0</v>
      </c>
      <c r="K59" s="124">
        <f t="shared" si="27"/>
        <v>0</v>
      </c>
      <c r="L59" s="124">
        <f t="shared" si="27"/>
        <v>11025</v>
      </c>
      <c r="M59" s="124">
        <f t="shared" si="27"/>
        <v>0</v>
      </c>
      <c r="N59" s="124">
        <f t="shared" si="27"/>
        <v>0</v>
      </c>
      <c r="O59" s="124">
        <f t="shared" si="27"/>
        <v>0</v>
      </c>
      <c r="P59" s="124">
        <f t="shared" si="27"/>
        <v>0</v>
      </c>
      <c r="Q59" s="124">
        <f t="shared" si="27"/>
        <v>0</v>
      </c>
      <c r="R59" s="124">
        <f t="shared" si="27"/>
        <v>0</v>
      </c>
      <c r="S59" s="162">
        <f>SUM(G59:R59)</f>
        <v>95686</v>
      </c>
    </row>
    <row r="60" spans="1:239" ht="22.9" customHeight="1" x14ac:dyDescent="0.25">
      <c r="B60" s="160">
        <v>3831</v>
      </c>
      <c r="C60" s="155" t="str">
        <f>+'Habilitar Material'!B5</f>
        <v>Habilitar el Material Electoral Recuperado (HAMER)</v>
      </c>
      <c r="D60" s="157"/>
      <c r="E60" s="156"/>
      <c r="F60" s="156">
        <f>+'Habilitar Material'!F27</f>
        <v>95686</v>
      </c>
      <c r="G60" s="156">
        <f>+'Habilitar Material'!G27</f>
        <v>11025</v>
      </c>
      <c r="H60" s="156">
        <f>+'Habilitar Material'!H27</f>
        <v>73636</v>
      </c>
      <c r="I60" s="156">
        <f>+'Habilitar Material'!I27</f>
        <v>0</v>
      </c>
      <c r="J60" s="156">
        <f>+'Habilitar Material'!J27</f>
        <v>0</v>
      </c>
      <c r="K60" s="156">
        <f>+'Habilitar Material'!K27</f>
        <v>0</v>
      </c>
      <c r="L60" s="156">
        <f>+'Habilitar Material'!L27</f>
        <v>11025</v>
      </c>
      <c r="M60" s="156">
        <f>+'Habilitar Material'!M27</f>
        <v>0</v>
      </c>
      <c r="N60" s="156">
        <f>+'Habilitar Material'!N27</f>
        <v>0</v>
      </c>
      <c r="O60" s="156">
        <f>+'Habilitar Material'!O27</f>
        <v>0</v>
      </c>
      <c r="P60" s="156">
        <f>+'Habilitar Material'!P27</f>
        <v>0</v>
      </c>
      <c r="Q60" s="156">
        <f>+'Habilitar Material'!Q27</f>
        <v>0</v>
      </c>
      <c r="R60" s="156">
        <f>+'Habilitar Material'!R27</f>
        <v>0</v>
      </c>
      <c r="S60" s="154">
        <f>SUM(G60:R60)</f>
        <v>95686</v>
      </c>
    </row>
    <row r="61" spans="1:239" x14ac:dyDescent="0.25">
      <c r="B61" s="160"/>
      <c r="C61" s="184"/>
      <c r="D61" s="157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4"/>
    </row>
    <row r="62" spans="1:239" ht="18.75" thickBot="1" x14ac:dyDescent="0.3">
      <c r="B62" s="127">
        <v>3921</v>
      </c>
      <c r="C62" s="187" t="s">
        <v>167</v>
      </c>
      <c r="D62" s="125"/>
      <c r="E62" s="125"/>
      <c r="F62" s="124">
        <f>SUM(F63:F65)</f>
        <v>179300</v>
      </c>
      <c r="G62" s="124">
        <f t="shared" ref="G62:R62" si="28">SUM(G63:G65)</f>
        <v>8600</v>
      </c>
      <c r="H62" s="124">
        <f t="shared" si="28"/>
        <v>3100</v>
      </c>
      <c r="I62" s="124">
        <f t="shared" si="28"/>
        <v>3100</v>
      </c>
      <c r="J62" s="124">
        <f t="shared" si="28"/>
        <v>2000</v>
      </c>
      <c r="K62" s="124">
        <f t="shared" si="28"/>
        <v>2000</v>
      </c>
      <c r="L62" s="124">
        <f t="shared" si="28"/>
        <v>2000</v>
      </c>
      <c r="M62" s="124">
        <f t="shared" si="28"/>
        <v>7500</v>
      </c>
      <c r="N62" s="124">
        <f t="shared" si="28"/>
        <v>2000</v>
      </c>
      <c r="O62" s="124">
        <f t="shared" si="28"/>
        <v>5500</v>
      </c>
      <c r="P62" s="124">
        <f t="shared" si="28"/>
        <v>25500</v>
      </c>
      <c r="Q62" s="124">
        <f t="shared" si="28"/>
        <v>66000</v>
      </c>
      <c r="R62" s="124">
        <f t="shared" si="28"/>
        <v>52000</v>
      </c>
      <c r="S62" s="162">
        <f t="shared" ref="S62:S67" si="29">SUM(G62:R62)</f>
        <v>179300</v>
      </c>
    </row>
    <row r="63" spans="1:239" ht="15" x14ac:dyDescent="0.25">
      <c r="A63" s="161"/>
      <c r="B63" s="160">
        <v>3921</v>
      </c>
      <c r="C63" s="155" t="str">
        <f>+Cartografia!B5</f>
        <v>Cartografía</v>
      </c>
      <c r="D63" s="160"/>
      <c r="E63" s="159"/>
      <c r="F63" s="159">
        <f>+Cartografia!F21</f>
        <v>3300</v>
      </c>
      <c r="G63" s="159">
        <f>+Cartografia!G21</f>
        <v>1100</v>
      </c>
      <c r="H63" s="159">
        <f>+Cartografia!H21</f>
        <v>1100</v>
      </c>
      <c r="I63" s="159">
        <f>+Cartografia!I21</f>
        <v>1100</v>
      </c>
      <c r="J63" s="159">
        <f>+Cartografia!J21</f>
        <v>0</v>
      </c>
      <c r="K63" s="159">
        <f>+Cartografia!K21</f>
        <v>0</v>
      </c>
      <c r="L63" s="159">
        <f>+Cartografia!L21</f>
        <v>0</v>
      </c>
      <c r="M63" s="159">
        <f>+Cartografia!M21</f>
        <v>0</v>
      </c>
      <c r="N63" s="159">
        <f>+Cartografia!N21</f>
        <v>0</v>
      </c>
      <c r="O63" s="159">
        <f>+Cartografia!O21</f>
        <v>0</v>
      </c>
      <c r="P63" s="159">
        <f>+Cartografia!P21</f>
        <v>0</v>
      </c>
      <c r="Q63" s="159">
        <f>+Cartografia!Q21</f>
        <v>0</v>
      </c>
      <c r="R63" s="159">
        <f>+Cartografia!R21</f>
        <v>0</v>
      </c>
      <c r="S63" s="154">
        <f t="shared" si="29"/>
        <v>3300</v>
      </c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  <c r="BI63" s="121"/>
      <c r="BJ63" s="121"/>
      <c r="BK63" s="121"/>
      <c r="BL63" s="121"/>
      <c r="BM63" s="121"/>
      <c r="BN63" s="121"/>
      <c r="BO63" s="121"/>
      <c r="BP63" s="121"/>
      <c r="BQ63" s="121"/>
      <c r="BR63" s="121"/>
      <c r="BS63" s="121"/>
      <c r="BT63" s="121"/>
      <c r="BU63" s="121"/>
      <c r="BV63" s="121"/>
      <c r="BW63" s="121"/>
      <c r="BX63" s="121"/>
      <c r="BY63" s="121"/>
      <c r="BZ63" s="121"/>
      <c r="CA63" s="121"/>
      <c r="CB63" s="121"/>
      <c r="CC63" s="121"/>
      <c r="CD63" s="121"/>
      <c r="CE63" s="121"/>
      <c r="CF63" s="121"/>
      <c r="CG63" s="121"/>
      <c r="CH63" s="121"/>
      <c r="CI63" s="121"/>
      <c r="CJ63" s="121"/>
      <c r="CK63" s="121"/>
      <c r="CL63" s="121"/>
      <c r="CM63" s="121"/>
      <c r="CN63" s="121"/>
      <c r="CO63" s="121"/>
      <c r="CP63" s="121"/>
      <c r="CQ63" s="121"/>
      <c r="CR63" s="121"/>
      <c r="CS63" s="121"/>
      <c r="CT63" s="121"/>
      <c r="CU63" s="121"/>
      <c r="CV63" s="121"/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X63" s="121"/>
      <c r="FY63" s="121"/>
      <c r="FZ63" s="121"/>
      <c r="GA63" s="121"/>
      <c r="GB63" s="121"/>
      <c r="GC63" s="121"/>
      <c r="GD63" s="121"/>
      <c r="GE63" s="121"/>
      <c r="GF63" s="121"/>
      <c r="GG63" s="121"/>
      <c r="GH63" s="121"/>
      <c r="GI63" s="121"/>
      <c r="GJ63" s="121"/>
      <c r="GK63" s="121"/>
      <c r="GL63" s="121"/>
      <c r="GM63" s="121"/>
      <c r="GN63" s="121"/>
      <c r="GO63" s="121"/>
      <c r="GP63" s="121"/>
      <c r="GQ63" s="121"/>
      <c r="GR63" s="121"/>
      <c r="GS63" s="121"/>
      <c r="GT63" s="121"/>
      <c r="GU63" s="121"/>
      <c r="GV63" s="121"/>
      <c r="GW63" s="121"/>
      <c r="GX63" s="121"/>
      <c r="GY63" s="121"/>
      <c r="GZ63" s="121"/>
      <c r="HA63" s="121"/>
      <c r="HB63" s="121"/>
      <c r="HC63" s="121"/>
      <c r="HD63" s="121"/>
      <c r="HE63" s="121"/>
      <c r="HF63" s="121"/>
      <c r="HG63" s="121"/>
      <c r="HH63" s="121"/>
      <c r="HI63" s="121"/>
      <c r="HJ63" s="121"/>
      <c r="HK63" s="121"/>
      <c r="HL63" s="121"/>
      <c r="HM63" s="121"/>
      <c r="HN63" s="121"/>
      <c r="HO63" s="121"/>
      <c r="HP63" s="121"/>
      <c r="HQ63" s="121"/>
      <c r="HR63" s="121"/>
      <c r="HS63" s="121"/>
      <c r="HT63" s="121"/>
      <c r="HU63" s="121"/>
      <c r="HV63" s="121"/>
      <c r="HW63" s="121"/>
      <c r="HX63" s="121"/>
      <c r="HY63" s="121"/>
      <c r="HZ63" s="121"/>
      <c r="IA63" s="121"/>
      <c r="IB63" s="121"/>
      <c r="IC63" s="121"/>
      <c r="ID63" s="121"/>
      <c r="IE63" s="121"/>
    </row>
    <row r="64" spans="1:239" ht="15" x14ac:dyDescent="0.25">
      <c r="A64" s="161"/>
      <c r="B64" s="160">
        <v>3921</v>
      </c>
      <c r="C64" s="184" t="str">
        <f>+'Analisis de Casillas'!B5</f>
        <v>Analisis de Casillas</v>
      </c>
      <c r="D64" s="160"/>
      <c r="E64" s="159"/>
      <c r="F64" s="159">
        <f>+'Analisis de Casillas'!F25</f>
        <v>24000</v>
      </c>
      <c r="G64" s="159">
        <f>+'Analisis de Casillas'!G25</f>
        <v>2000</v>
      </c>
      <c r="H64" s="159">
        <f>+'Analisis de Casillas'!H25</f>
        <v>2000</v>
      </c>
      <c r="I64" s="159">
        <f>+'Analisis de Casillas'!I25</f>
        <v>2000</v>
      </c>
      <c r="J64" s="159">
        <f>+'Analisis de Casillas'!J25</f>
        <v>2000</v>
      </c>
      <c r="K64" s="159">
        <f>+'Analisis de Casillas'!K25</f>
        <v>2000</v>
      </c>
      <c r="L64" s="159">
        <f>+'Analisis de Casillas'!L25</f>
        <v>2000</v>
      </c>
      <c r="M64" s="159">
        <f>+'Analisis de Casillas'!M25</f>
        <v>2000</v>
      </c>
      <c r="N64" s="159">
        <f>+'Analisis de Casillas'!N25</f>
        <v>2000</v>
      </c>
      <c r="O64" s="159">
        <f>+'Analisis de Casillas'!O25</f>
        <v>2000</v>
      </c>
      <c r="P64" s="159">
        <f>+'Analisis de Casillas'!P25</f>
        <v>2000</v>
      </c>
      <c r="Q64" s="159">
        <f>+'Analisis de Casillas'!Q25</f>
        <v>2000</v>
      </c>
      <c r="R64" s="159">
        <f>+'Analisis de Casillas'!R25</f>
        <v>2000</v>
      </c>
      <c r="S64" s="154">
        <f t="shared" si="29"/>
        <v>24000</v>
      </c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  <c r="BH64" s="121"/>
      <c r="BI64" s="121"/>
      <c r="BJ64" s="121"/>
      <c r="BK64" s="121"/>
      <c r="BL64" s="121"/>
      <c r="BM64" s="121"/>
      <c r="BN64" s="121"/>
      <c r="BO64" s="121"/>
      <c r="BP64" s="121"/>
      <c r="BQ64" s="121"/>
      <c r="BR64" s="121"/>
      <c r="BS64" s="121"/>
      <c r="BT64" s="121"/>
      <c r="BU64" s="121"/>
      <c r="BV64" s="121"/>
      <c r="BW64" s="121"/>
      <c r="BX64" s="121"/>
      <c r="BY64" s="121"/>
      <c r="BZ64" s="121"/>
      <c r="CA64" s="121"/>
      <c r="CB64" s="121"/>
      <c r="CC64" s="121"/>
      <c r="CD64" s="121"/>
      <c r="CE64" s="121"/>
      <c r="CF64" s="121"/>
      <c r="CG64" s="121"/>
      <c r="CH64" s="121"/>
      <c r="CI64" s="121"/>
      <c r="CJ64" s="121"/>
      <c r="CK64" s="121"/>
      <c r="CL64" s="121"/>
      <c r="CM64" s="121"/>
      <c r="CN64" s="121"/>
      <c r="CO64" s="121"/>
      <c r="CP64" s="121"/>
      <c r="CQ64" s="121"/>
      <c r="CR64" s="121"/>
      <c r="CS64" s="121"/>
      <c r="CT64" s="121"/>
      <c r="CU64" s="121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X64" s="121"/>
      <c r="FY64" s="121"/>
      <c r="FZ64" s="121"/>
      <c r="GA64" s="121"/>
      <c r="GB64" s="121"/>
      <c r="GC64" s="121"/>
      <c r="GD64" s="121"/>
      <c r="GE64" s="121"/>
      <c r="GF64" s="121"/>
      <c r="GG64" s="121"/>
      <c r="GH64" s="121"/>
      <c r="GI64" s="121"/>
      <c r="GJ64" s="121"/>
      <c r="GK64" s="121"/>
      <c r="GL64" s="121"/>
      <c r="GM64" s="121"/>
      <c r="GN64" s="121"/>
      <c r="GO64" s="121"/>
      <c r="GP64" s="121"/>
      <c r="GQ64" s="121"/>
      <c r="GR64" s="121"/>
      <c r="GS64" s="121"/>
      <c r="GT64" s="121"/>
      <c r="GU64" s="121"/>
      <c r="GV64" s="121"/>
      <c r="GW64" s="121"/>
      <c r="GX64" s="121"/>
      <c r="GY64" s="121"/>
      <c r="GZ64" s="121"/>
      <c r="HA64" s="121"/>
      <c r="HB64" s="121"/>
      <c r="HC64" s="121"/>
      <c r="HD64" s="121"/>
      <c r="HE64" s="121"/>
      <c r="HF64" s="121"/>
      <c r="HG64" s="121"/>
      <c r="HH64" s="121"/>
      <c r="HI64" s="121"/>
      <c r="HJ64" s="121"/>
      <c r="HK64" s="121"/>
      <c r="HL64" s="121"/>
      <c r="HM64" s="121"/>
      <c r="HN64" s="121"/>
      <c r="HO64" s="121"/>
      <c r="HP64" s="121"/>
      <c r="HQ64" s="121"/>
      <c r="HR64" s="121"/>
      <c r="HS64" s="121"/>
      <c r="HT64" s="121"/>
      <c r="HU64" s="121"/>
      <c r="HV64" s="121"/>
      <c r="HW64" s="121"/>
      <c r="HX64" s="121"/>
      <c r="HY64" s="121"/>
      <c r="HZ64" s="121"/>
      <c r="IA64" s="121"/>
      <c r="IB64" s="121"/>
      <c r="IC64" s="121"/>
      <c r="ID64" s="121"/>
      <c r="IE64" s="121"/>
    </row>
    <row r="65" spans="1:239" ht="15" x14ac:dyDescent="0.25">
      <c r="A65" s="161"/>
      <c r="B65" s="158">
        <v>3921</v>
      </c>
      <c r="C65" s="186" t="str">
        <f>+'Preparacion Proceso'!B5</f>
        <v>Preparacion del Proceso 2017-2018</v>
      </c>
      <c r="D65" s="185"/>
      <c r="E65" s="176"/>
      <c r="F65" s="176">
        <f>+'Preparacion Proceso'!F31</f>
        <v>152000</v>
      </c>
      <c r="G65" s="176">
        <f>+'Preparacion Proceso'!G31</f>
        <v>5500</v>
      </c>
      <c r="H65" s="176">
        <f>+'Preparacion Proceso'!H31</f>
        <v>0</v>
      </c>
      <c r="I65" s="176">
        <f>+'Preparacion Proceso'!I31</f>
        <v>0</v>
      </c>
      <c r="J65" s="176">
        <f>+'Preparacion Proceso'!J31</f>
        <v>0</v>
      </c>
      <c r="K65" s="176">
        <f>+'Preparacion Proceso'!K31</f>
        <v>0</v>
      </c>
      <c r="L65" s="176">
        <f>+'Preparacion Proceso'!L31</f>
        <v>0</v>
      </c>
      <c r="M65" s="176">
        <f>+'Preparacion Proceso'!M31</f>
        <v>5500</v>
      </c>
      <c r="N65" s="176">
        <f>+'Preparacion Proceso'!N31</f>
        <v>0</v>
      </c>
      <c r="O65" s="176">
        <f>+'Preparacion Proceso'!O31</f>
        <v>3500</v>
      </c>
      <c r="P65" s="176">
        <f>+'Preparacion Proceso'!P31</f>
        <v>23500</v>
      </c>
      <c r="Q65" s="176">
        <f>+'Preparacion Proceso'!Q31</f>
        <v>64000</v>
      </c>
      <c r="R65" s="176">
        <f>+'Preparacion Proceso'!R31</f>
        <v>50000</v>
      </c>
      <c r="S65" s="154">
        <f t="shared" si="29"/>
        <v>152000</v>
      </c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  <c r="BI65" s="121"/>
      <c r="BJ65" s="121"/>
      <c r="BK65" s="121"/>
      <c r="BL65" s="121"/>
      <c r="BM65" s="121"/>
      <c r="BN65" s="121"/>
      <c r="BO65" s="121"/>
      <c r="BP65" s="121"/>
      <c r="BQ65" s="121"/>
      <c r="BR65" s="121"/>
      <c r="BS65" s="121"/>
      <c r="BT65" s="121"/>
      <c r="BU65" s="121"/>
      <c r="BV65" s="121"/>
      <c r="BW65" s="121"/>
      <c r="BX65" s="121"/>
      <c r="BY65" s="121"/>
      <c r="BZ65" s="121"/>
      <c r="CA65" s="121"/>
      <c r="CB65" s="121"/>
      <c r="CC65" s="121"/>
      <c r="CD65" s="121"/>
      <c r="CE65" s="121"/>
      <c r="CF65" s="121"/>
      <c r="CG65" s="121"/>
      <c r="CH65" s="121"/>
      <c r="CI65" s="121"/>
      <c r="CJ65" s="121"/>
      <c r="CK65" s="121"/>
      <c r="CL65" s="121"/>
      <c r="CM65" s="121"/>
      <c r="CN65" s="121"/>
      <c r="CO65" s="121"/>
      <c r="CP65" s="121"/>
      <c r="CQ65" s="121"/>
      <c r="CR65" s="121"/>
      <c r="CS65" s="121"/>
      <c r="CT65" s="121"/>
      <c r="CU65" s="121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X65" s="121"/>
      <c r="FY65" s="121"/>
      <c r="FZ65" s="121"/>
      <c r="GA65" s="121"/>
      <c r="GB65" s="121"/>
      <c r="GC65" s="121"/>
      <c r="GD65" s="121"/>
      <c r="GE65" s="121"/>
      <c r="GF65" s="121"/>
      <c r="GG65" s="121"/>
      <c r="GH65" s="121"/>
      <c r="GI65" s="121"/>
      <c r="GJ65" s="121"/>
      <c r="GK65" s="121"/>
      <c r="GL65" s="121"/>
      <c r="GM65" s="121"/>
      <c r="GN65" s="121"/>
      <c r="GO65" s="121"/>
      <c r="GP65" s="121"/>
      <c r="GQ65" s="121"/>
      <c r="GR65" s="121"/>
      <c r="GS65" s="121"/>
      <c r="GT65" s="121"/>
      <c r="GU65" s="121"/>
      <c r="GV65" s="121"/>
      <c r="GW65" s="121"/>
      <c r="GX65" s="121"/>
      <c r="GY65" s="121"/>
      <c r="GZ65" s="121"/>
      <c r="HA65" s="121"/>
      <c r="HB65" s="121"/>
      <c r="HC65" s="121"/>
      <c r="HD65" s="121"/>
      <c r="HE65" s="121"/>
      <c r="HF65" s="121"/>
      <c r="HG65" s="121"/>
      <c r="HH65" s="121"/>
      <c r="HI65" s="121"/>
      <c r="HJ65" s="121"/>
      <c r="HK65" s="121"/>
      <c r="HL65" s="121"/>
      <c r="HM65" s="121"/>
      <c r="HN65" s="121"/>
      <c r="HO65" s="121"/>
      <c r="HP65" s="121"/>
      <c r="HQ65" s="121"/>
      <c r="HR65" s="121"/>
      <c r="HS65" s="121"/>
      <c r="HT65" s="121"/>
      <c r="HU65" s="121"/>
      <c r="HV65" s="121"/>
      <c r="HW65" s="121"/>
      <c r="HX65" s="121"/>
      <c r="HY65" s="121"/>
      <c r="HZ65" s="121"/>
      <c r="IA65" s="121"/>
      <c r="IB65" s="121"/>
      <c r="IC65" s="121"/>
      <c r="ID65" s="121"/>
      <c r="IE65" s="121"/>
    </row>
    <row r="66" spans="1:239" ht="16.149999999999999" customHeight="1" thickBot="1" x14ac:dyDescent="0.3">
      <c r="A66" s="121"/>
      <c r="B66" s="164">
        <v>5111</v>
      </c>
      <c r="C66" s="163" t="s">
        <v>166</v>
      </c>
      <c r="D66" s="125"/>
      <c r="E66" s="125"/>
      <c r="F66" s="124">
        <f>SUM(F67:F68)</f>
        <v>49282</v>
      </c>
      <c r="G66" s="124">
        <f t="shared" ref="G66:R66" si="30">SUM(G67:G68)</f>
        <v>0</v>
      </c>
      <c r="H66" s="124">
        <f t="shared" si="30"/>
        <v>49282</v>
      </c>
      <c r="I66" s="124">
        <f t="shared" si="30"/>
        <v>0</v>
      </c>
      <c r="J66" s="124">
        <f t="shared" si="30"/>
        <v>0</v>
      </c>
      <c r="K66" s="124">
        <f t="shared" si="30"/>
        <v>0</v>
      </c>
      <c r="L66" s="124">
        <f t="shared" si="30"/>
        <v>0</v>
      </c>
      <c r="M66" s="124">
        <f t="shared" si="30"/>
        <v>0</v>
      </c>
      <c r="N66" s="124">
        <f t="shared" si="30"/>
        <v>0</v>
      </c>
      <c r="O66" s="124">
        <f t="shared" si="30"/>
        <v>0</v>
      </c>
      <c r="P66" s="124">
        <f t="shared" si="30"/>
        <v>0</v>
      </c>
      <c r="Q66" s="124">
        <f t="shared" si="30"/>
        <v>0</v>
      </c>
      <c r="R66" s="124">
        <f t="shared" si="30"/>
        <v>0</v>
      </c>
      <c r="S66" s="124">
        <f t="shared" si="29"/>
        <v>49282</v>
      </c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  <c r="BH66" s="121"/>
      <c r="BI66" s="121"/>
      <c r="BJ66" s="121"/>
      <c r="BK66" s="121"/>
      <c r="BL66" s="121"/>
      <c r="BM66" s="121"/>
      <c r="BN66" s="121"/>
      <c r="BO66" s="121"/>
      <c r="BP66" s="121"/>
      <c r="BQ66" s="121"/>
      <c r="BR66" s="121"/>
      <c r="BS66" s="121"/>
      <c r="BT66" s="121"/>
      <c r="BU66" s="121"/>
      <c r="BV66" s="121"/>
      <c r="BW66" s="121"/>
      <c r="BX66" s="121"/>
      <c r="BY66" s="121"/>
      <c r="BZ66" s="121"/>
      <c r="CA66" s="121"/>
      <c r="CB66" s="121"/>
      <c r="CC66" s="121"/>
      <c r="CD66" s="121"/>
      <c r="CE66" s="121"/>
      <c r="CF66" s="121"/>
      <c r="CG66" s="121"/>
      <c r="CH66" s="121"/>
      <c r="CI66" s="121"/>
      <c r="CJ66" s="121"/>
      <c r="CK66" s="121"/>
      <c r="CL66" s="121"/>
      <c r="CM66" s="121"/>
      <c r="CN66" s="121"/>
      <c r="CO66" s="121"/>
      <c r="CP66" s="121"/>
      <c r="CQ66" s="121"/>
      <c r="CR66" s="121"/>
      <c r="CS66" s="121"/>
      <c r="CT66" s="121"/>
      <c r="CU66" s="121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X66" s="121"/>
      <c r="FY66" s="121"/>
      <c r="FZ66" s="121"/>
      <c r="GA66" s="121"/>
      <c r="GB66" s="121"/>
      <c r="GC66" s="121"/>
      <c r="GD66" s="121"/>
      <c r="GE66" s="121"/>
      <c r="GF66" s="121"/>
      <c r="GG66" s="121"/>
      <c r="GH66" s="121"/>
      <c r="GI66" s="121"/>
      <c r="GJ66" s="121"/>
      <c r="GK66" s="121"/>
      <c r="GL66" s="121"/>
      <c r="GM66" s="121"/>
      <c r="GN66" s="121"/>
      <c r="GO66" s="121"/>
      <c r="GP66" s="121"/>
      <c r="GQ66" s="121"/>
      <c r="GR66" s="121"/>
      <c r="GS66" s="121"/>
      <c r="GT66" s="121"/>
      <c r="GU66" s="121"/>
      <c r="GV66" s="121"/>
      <c r="GW66" s="121"/>
      <c r="GX66" s="121"/>
      <c r="GY66" s="121"/>
      <c r="GZ66" s="121"/>
      <c r="HA66" s="121"/>
      <c r="HB66" s="121"/>
      <c r="HC66" s="121"/>
      <c r="HD66" s="121"/>
      <c r="HE66" s="121"/>
      <c r="HF66" s="121"/>
      <c r="HG66" s="121"/>
      <c r="HH66" s="121"/>
      <c r="HI66" s="121"/>
      <c r="HJ66" s="121"/>
      <c r="HK66" s="121"/>
      <c r="HL66" s="121"/>
      <c r="HM66" s="121"/>
      <c r="HN66" s="121"/>
      <c r="HO66" s="121"/>
      <c r="HP66" s="121"/>
      <c r="HQ66" s="121"/>
      <c r="HR66" s="121"/>
      <c r="HS66" s="121"/>
      <c r="HT66" s="121"/>
      <c r="HU66" s="121"/>
      <c r="HV66" s="121"/>
      <c r="HW66" s="121"/>
      <c r="HX66" s="121"/>
      <c r="HY66" s="121"/>
      <c r="HZ66" s="121"/>
      <c r="IA66" s="121"/>
      <c r="IB66" s="121"/>
      <c r="IC66" s="121"/>
      <c r="ID66" s="121"/>
      <c r="IE66" s="121"/>
    </row>
    <row r="67" spans="1:239" ht="16.149999999999999" customHeight="1" x14ac:dyDescent="0.3">
      <c r="A67" s="121"/>
      <c r="B67" s="160">
        <v>5111</v>
      </c>
      <c r="C67" s="181" t="str">
        <f>+'Habilitar Material'!B5</f>
        <v>Habilitar el Material Electoral Recuperado (HAMER)</v>
      </c>
      <c r="D67" s="180">
        <v>1</v>
      </c>
      <c r="E67" s="179">
        <f>+'[2]Costos Habilitar Material'!$E$24</f>
        <v>49282</v>
      </c>
      <c r="F67" s="179">
        <f>+'Habilitar Material'!F35</f>
        <v>49282</v>
      </c>
      <c r="G67" s="159">
        <f>+'Habilitar Material'!G35</f>
        <v>0</v>
      </c>
      <c r="H67" s="159">
        <f>+'Habilitar Material'!H35</f>
        <v>49282</v>
      </c>
      <c r="I67" s="159">
        <f>+'Habilitar Material'!I35</f>
        <v>0</v>
      </c>
      <c r="J67" s="159">
        <f>+'Habilitar Material'!J35</f>
        <v>0</v>
      </c>
      <c r="K67" s="159">
        <f>+'Habilitar Material'!K35</f>
        <v>0</v>
      </c>
      <c r="L67" s="159">
        <f>+'Habilitar Material'!L35</f>
        <v>0</v>
      </c>
      <c r="M67" s="159">
        <f>+'Habilitar Material'!M35</f>
        <v>0</v>
      </c>
      <c r="N67" s="159">
        <f>+'Habilitar Material'!N35</f>
        <v>0</v>
      </c>
      <c r="O67" s="159">
        <f>+'Habilitar Material'!O35</f>
        <v>0</v>
      </c>
      <c r="P67" s="159">
        <f>+'Habilitar Material'!P35</f>
        <v>0</v>
      </c>
      <c r="Q67" s="159">
        <f>+'Habilitar Material'!Q35</f>
        <v>0</v>
      </c>
      <c r="R67" s="159">
        <f>+'Habilitar Material'!R35</f>
        <v>0</v>
      </c>
      <c r="S67" s="165">
        <f t="shared" si="29"/>
        <v>49282</v>
      </c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  <c r="BI67" s="121"/>
      <c r="BJ67" s="121"/>
      <c r="BK67" s="121"/>
      <c r="BL67" s="121"/>
      <c r="BM67" s="121"/>
      <c r="BN67" s="121"/>
      <c r="BO67" s="121"/>
      <c r="BP67" s="121"/>
      <c r="BQ67" s="121"/>
      <c r="BR67" s="121"/>
      <c r="BS67" s="121"/>
      <c r="BT67" s="121"/>
      <c r="BU67" s="121"/>
      <c r="BV67" s="121"/>
      <c r="BW67" s="121"/>
      <c r="BX67" s="121"/>
      <c r="BY67" s="121"/>
      <c r="BZ67" s="121"/>
      <c r="CA67" s="121"/>
      <c r="CB67" s="121"/>
      <c r="CC67" s="121"/>
      <c r="CD67" s="121"/>
      <c r="CE67" s="121"/>
      <c r="CF67" s="121"/>
      <c r="CG67" s="121"/>
      <c r="CH67" s="121"/>
      <c r="CI67" s="121"/>
      <c r="CJ67" s="121"/>
      <c r="CK67" s="121"/>
      <c r="CL67" s="121"/>
      <c r="CM67" s="121"/>
      <c r="CN67" s="121"/>
      <c r="CO67" s="121"/>
      <c r="CP67" s="121"/>
      <c r="CQ67" s="121"/>
      <c r="CR67" s="121"/>
      <c r="CS67" s="121"/>
      <c r="CT67" s="121"/>
      <c r="CU67" s="121"/>
      <c r="CV67" s="121"/>
      <c r="CW67" s="121"/>
      <c r="CX67" s="121"/>
      <c r="CY67" s="121"/>
      <c r="CZ67" s="121"/>
      <c r="DA67" s="121"/>
      <c r="DB67" s="121"/>
      <c r="DC67" s="121"/>
      <c r="DD67" s="121"/>
      <c r="DE67" s="121"/>
      <c r="DF67" s="121"/>
      <c r="DG67" s="121"/>
      <c r="DH67" s="121"/>
      <c r="DI67" s="121"/>
      <c r="DJ67" s="121"/>
      <c r="DK67" s="121"/>
      <c r="DL67" s="121"/>
      <c r="DM67" s="121"/>
      <c r="DN67" s="121"/>
      <c r="DO67" s="121"/>
      <c r="DP67" s="121"/>
      <c r="DQ67" s="121"/>
      <c r="DR67" s="121"/>
      <c r="DS67" s="121"/>
      <c r="DT67" s="121"/>
      <c r="DU67" s="121"/>
      <c r="DV67" s="121"/>
      <c r="DW67" s="121"/>
      <c r="DX67" s="121"/>
      <c r="DY67" s="121"/>
      <c r="DZ67" s="121"/>
      <c r="EA67" s="121"/>
      <c r="EB67" s="121"/>
      <c r="EC67" s="121"/>
      <c r="ED67" s="121"/>
      <c r="EE67" s="121"/>
      <c r="EF67" s="121"/>
      <c r="EG67" s="121"/>
      <c r="EH67" s="121"/>
      <c r="EI67" s="121"/>
      <c r="EJ67" s="121"/>
      <c r="EK67" s="121"/>
      <c r="EL67" s="121"/>
      <c r="EM67" s="121"/>
      <c r="EN67" s="121"/>
      <c r="EO67" s="121"/>
      <c r="EP67" s="121"/>
      <c r="EQ67" s="121"/>
      <c r="ER67" s="121"/>
      <c r="ES67" s="121"/>
      <c r="ET67" s="121"/>
      <c r="EU67" s="121"/>
      <c r="EV67" s="121"/>
      <c r="EW67" s="121"/>
      <c r="EX67" s="121"/>
      <c r="EY67" s="121"/>
      <c r="EZ67" s="121"/>
      <c r="FA67" s="121"/>
      <c r="FB67" s="121"/>
      <c r="FC67" s="121"/>
      <c r="FD67" s="121"/>
      <c r="FE67" s="121"/>
      <c r="FF67" s="121"/>
      <c r="FG67" s="121"/>
      <c r="FH67" s="121"/>
      <c r="FI67" s="121"/>
      <c r="FJ67" s="121"/>
      <c r="FK67" s="121"/>
      <c r="FL67" s="121"/>
      <c r="FM67" s="121"/>
      <c r="FN67" s="121"/>
      <c r="FO67" s="121"/>
      <c r="FP67" s="121"/>
      <c r="FQ67" s="121"/>
      <c r="FR67" s="121"/>
      <c r="FS67" s="121"/>
      <c r="FT67" s="121"/>
      <c r="FU67" s="121"/>
      <c r="FV67" s="121"/>
      <c r="FW67" s="121"/>
      <c r="FX67" s="121"/>
      <c r="FY67" s="121"/>
      <c r="FZ67" s="121"/>
      <c r="GA67" s="121"/>
      <c r="GB67" s="121"/>
      <c r="GC67" s="121"/>
      <c r="GD67" s="121"/>
      <c r="GE67" s="121"/>
      <c r="GF67" s="121"/>
      <c r="GG67" s="121"/>
      <c r="GH67" s="121"/>
      <c r="GI67" s="121"/>
      <c r="GJ67" s="121"/>
      <c r="GK67" s="121"/>
      <c r="GL67" s="121"/>
      <c r="GM67" s="121"/>
      <c r="GN67" s="121"/>
      <c r="GO67" s="121"/>
      <c r="GP67" s="121"/>
      <c r="GQ67" s="121"/>
      <c r="GR67" s="121"/>
      <c r="GS67" s="121"/>
      <c r="GT67" s="121"/>
      <c r="GU67" s="121"/>
      <c r="GV67" s="121"/>
      <c r="GW67" s="121"/>
      <c r="GX67" s="121"/>
      <c r="GY67" s="121"/>
      <c r="GZ67" s="121"/>
      <c r="HA67" s="121"/>
      <c r="HB67" s="121"/>
      <c r="HC67" s="121"/>
      <c r="HD67" s="121"/>
      <c r="HE67" s="121"/>
      <c r="HF67" s="121"/>
      <c r="HG67" s="121"/>
      <c r="HH67" s="121"/>
      <c r="HI67" s="121"/>
      <c r="HJ67" s="121"/>
      <c r="HK67" s="121"/>
      <c r="HL67" s="121"/>
      <c r="HM67" s="121"/>
      <c r="HN67" s="121"/>
      <c r="HO67" s="121"/>
      <c r="HP67" s="121"/>
      <c r="HQ67" s="121"/>
      <c r="HR67" s="121"/>
      <c r="HS67" s="121"/>
      <c r="HT67" s="121"/>
      <c r="HU67" s="121"/>
      <c r="HV67" s="121"/>
      <c r="HW67" s="121"/>
      <c r="HX67" s="121"/>
      <c r="HY67" s="121"/>
      <c r="HZ67" s="121"/>
      <c r="IA67" s="121"/>
      <c r="IB67" s="121"/>
      <c r="IC67" s="121"/>
      <c r="ID67" s="121"/>
      <c r="IE67" s="121"/>
    </row>
    <row r="68" spans="1:239" ht="13.5" x14ac:dyDescent="0.25">
      <c r="A68" s="121"/>
      <c r="B68" s="160"/>
      <c r="C68" s="184"/>
      <c r="D68" s="180"/>
      <c r="E68" s="179"/>
      <c r="F68" s="179">
        <f>+D68*E68</f>
        <v>0</v>
      </c>
      <c r="G68" s="183"/>
      <c r="H68" s="165"/>
      <c r="I68" s="165"/>
      <c r="J68" s="165"/>
      <c r="K68" s="165"/>
      <c r="L68" s="165"/>
      <c r="M68" s="183"/>
      <c r="N68" s="165"/>
      <c r="O68" s="165"/>
      <c r="P68" s="165"/>
      <c r="Q68" s="165"/>
      <c r="R68" s="165"/>
      <c r="S68" s="165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21"/>
      <c r="BE68" s="121"/>
      <c r="BF68" s="121"/>
      <c r="BG68" s="121"/>
      <c r="BH68" s="121"/>
      <c r="BI68" s="121"/>
      <c r="BJ68" s="121"/>
      <c r="BK68" s="121"/>
      <c r="BL68" s="121"/>
      <c r="BM68" s="121"/>
      <c r="BN68" s="121"/>
      <c r="BO68" s="121"/>
      <c r="BP68" s="121"/>
      <c r="BQ68" s="121"/>
      <c r="BR68" s="121"/>
      <c r="BS68" s="121"/>
      <c r="BT68" s="121"/>
      <c r="BU68" s="121"/>
      <c r="BV68" s="121"/>
      <c r="BW68" s="121"/>
      <c r="BX68" s="121"/>
      <c r="BY68" s="121"/>
      <c r="BZ68" s="121"/>
      <c r="CA68" s="121"/>
      <c r="CB68" s="121"/>
      <c r="CC68" s="121"/>
      <c r="CD68" s="121"/>
      <c r="CE68" s="121"/>
      <c r="CF68" s="121"/>
      <c r="CG68" s="121"/>
      <c r="CH68" s="121"/>
      <c r="CI68" s="121"/>
      <c r="CJ68" s="121"/>
      <c r="CK68" s="121"/>
      <c r="CL68" s="121"/>
      <c r="CM68" s="121"/>
      <c r="CN68" s="121"/>
      <c r="CO68" s="121"/>
      <c r="CP68" s="121"/>
      <c r="CQ68" s="121"/>
      <c r="CR68" s="121"/>
      <c r="CS68" s="121"/>
      <c r="CT68" s="121"/>
      <c r="CU68" s="121"/>
      <c r="CV68" s="121"/>
      <c r="CW68" s="121"/>
      <c r="CX68" s="121"/>
      <c r="CY68" s="121"/>
      <c r="CZ68" s="121"/>
      <c r="DA68" s="121"/>
      <c r="DB68" s="121"/>
      <c r="DC68" s="121"/>
      <c r="DD68" s="121"/>
      <c r="DE68" s="121"/>
      <c r="DF68" s="121"/>
      <c r="DG68" s="121"/>
      <c r="DH68" s="121"/>
      <c r="DI68" s="121"/>
      <c r="DJ68" s="121"/>
      <c r="DK68" s="121"/>
      <c r="DL68" s="121"/>
      <c r="DM68" s="121"/>
      <c r="DN68" s="121"/>
      <c r="DO68" s="121"/>
      <c r="DP68" s="121"/>
      <c r="DQ68" s="121"/>
      <c r="DR68" s="121"/>
      <c r="DS68" s="121"/>
      <c r="DT68" s="121"/>
      <c r="DU68" s="121"/>
      <c r="DV68" s="121"/>
      <c r="DW68" s="121"/>
      <c r="DX68" s="121"/>
      <c r="DY68" s="121"/>
      <c r="DZ68" s="121"/>
      <c r="EA68" s="121"/>
      <c r="EB68" s="121"/>
      <c r="EC68" s="121"/>
      <c r="ED68" s="121"/>
      <c r="EE68" s="121"/>
      <c r="EF68" s="121"/>
      <c r="EG68" s="121"/>
      <c r="EH68" s="121"/>
      <c r="EI68" s="121"/>
      <c r="EJ68" s="121"/>
      <c r="EK68" s="121"/>
      <c r="EL68" s="121"/>
      <c r="EM68" s="121"/>
      <c r="EN68" s="121"/>
      <c r="EO68" s="121"/>
      <c r="EP68" s="121"/>
      <c r="EQ68" s="121"/>
      <c r="ER68" s="121"/>
      <c r="ES68" s="121"/>
      <c r="ET68" s="121"/>
      <c r="EU68" s="121"/>
      <c r="EV68" s="121"/>
      <c r="EW68" s="121"/>
      <c r="EX68" s="121"/>
      <c r="EY68" s="121"/>
      <c r="EZ68" s="121"/>
      <c r="FA68" s="121"/>
      <c r="FB68" s="121"/>
      <c r="FC68" s="121"/>
      <c r="FD68" s="121"/>
      <c r="FE68" s="121"/>
      <c r="FF68" s="121"/>
      <c r="FG68" s="121"/>
      <c r="FH68" s="121"/>
      <c r="FI68" s="121"/>
      <c r="FJ68" s="121"/>
      <c r="FK68" s="121"/>
      <c r="FL68" s="121"/>
      <c r="FM68" s="121"/>
      <c r="FN68" s="121"/>
      <c r="FO68" s="121"/>
      <c r="FP68" s="121"/>
      <c r="FQ68" s="121"/>
      <c r="FR68" s="121"/>
      <c r="FS68" s="121"/>
      <c r="FT68" s="121"/>
      <c r="FU68" s="121"/>
      <c r="FV68" s="121"/>
      <c r="FW68" s="121"/>
      <c r="FX68" s="121"/>
      <c r="FY68" s="121"/>
      <c r="FZ68" s="121"/>
      <c r="GA68" s="121"/>
      <c r="GB68" s="121"/>
      <c r="GC68" s="121"/>
      <c r="GD68" s="121"/>
      <c r="GE68" s="121"/>
      <c r="GF68" s="121"/>
      <c r="GG68" s="121"/>
      <c r="GH68" s="121"/>
      <c r="GI68" s="121"/>
      <c r="GJ68" s="121"/>
      <c r="GK68" s="121"/>
      <c r="GL68" s="121"/>
      <c r="GM68" s="121"/>
      <c r="GN68" s="121"/>
      <c r="GO68" s="121"/>
      <c r="GP68" s="121"/>
      <c r="GQ68" s="121"/>
      <c r="GR68" s="121"/>
      <c r="GS68" s="121"/>
      <c r="GT68" s="121"/>
      <c r="GU68" s="121"/>
      <c r="GV68" s="121"/>
      <c r="GW68" s="121"/>
      <c r="GX68" s="121"/>
      <c r="GY68" s="121"/>
      <c r="GZ68" s="121"/>
      <c r="HA68" s="121"/>
      <c r="HB68" s="121"/>
      <c r="HC68" s="121"/>
      <c r="HD68" s="121"/>
      <c r="HE68" s="121"/>
      <c r="HF68" s="121"/>
      <c r="HG68" s="121"/>
      <c r="HH68" s="121"/>
      <c r="HI68" s="121"/>
      <c r="HJ68" s="121"/>
      <c r="HK68" s="121"/>
      <c r="HL68" s="121"/>
      <c r="HM68" s="121"/>
      <c r="HN68" s="121"/>
      <c r="HO68" s="121"/>
      <c r="HP68" s="121"/>
      <c r="HQ68" s="121"/>
      <c r="HR68" s="121"/>
      <c r="HS68" s="121"/>
      <c r="HT68" s="121"/>
      <c r="HU68" s="121"/>
      <c r="HV68" s="121"/>
      <c r="HW68" s="121"/>
      <c r="HX68" s="121"/>
      <c r="HY68" s="121"/>
      <c r="HZ68" s="121"/>
      <c r="IA68" s="121"/>
      <c r="IB68" s="121"/>
      <c r="IC68" s="121"/>
      <c r="ID68" s="121"/>
      <c r="IE68" s="121"/>
    </row>
    <row r="69" spans="1:239" ht="18.75" thickBot="1" x14ac:dyDescent="0.3">
      <c r="B69" s="164">
        <v>5151</v>
      </c>
      <c r="C69" s="163" t="s">
        <v>165</v>
      </c>
      <c r="D69" s="125"/>
      <c r="E69" s="125"/>
      <c r="F69" s="124">
        <f>SUM(F70:F71)</f>
        <v>371822</v>
      </c>
      <c r="G69" s="124">
        <f t="shared" ref="G69:R69" si="31">SUM(G70:G71)</f>
        <v>371822</v>
      </c>
      <c r="H69" s="124">
        <f t="shared" si="31"/>
        <v>0</v>
      </c>
      <c r="I69" s="124">
        <f t="shared" si="31"/>
        <v>0</v>
      </c>
      <c r="J69" s="124">
        <f t="shared" si="31"/>
        <v>0</v>
      </c>
      <c r="K69" s="124">
        <f t="shared" si="31"/>
        <v>0</v>
      </c>
      <c r="L69" s="124">
        <f t="shared" si="31"/>
        <v>0</v>
      </c>
      <c r="M69" s="124">
        <f t="shared" si="31"/>
        <v>0</v>
      </c>
      <c r="N69" s="124">
        <f t="shared" si="31"/>
        <v>0</v>
      </c>
      <c r="O69" s="124">
        <f t="shared" si="31"/>
        <v>0</v>
      </c>
      <c r="P69" s="124">
        <f t="shared" si="31"/>
        <v>0</v>
      </c>
      <c r="Q69" s="124">
        <f t="shared" si="31"/>
        <v>0</v>
      </c>
      <c r="R69" s="124">
        <f t="shared" si="31"/>
        <v>0</v>
      </c>
      <c r="S69" s="162">
        <f>SUM(G69:R69)</f>
        <v>371822</v>
      </c>
    </row>
    <row r="70" spans="1:239" ht="15" x14ac:dyDescent="0.25">
      <c r="A70" s="161"/>
      <c r="B70" s="160">
        <v>5151</v>
      </c>
      <c r="C70" s="155" t="str">
        <f>+Estadistica!B5</f>
        <v>Estadística Electoral y datos relevantes (EEDRE)</v>
      </c>
      <c r="D70" s="160"/>
      <c r="E70" s="159"/>
      <c r="F70" s="159">
        <f>+Estadistica!F22</f>
        <v>86822</v>
      </c>
      <c r="G70" s="159">
        <f>+Estadistica!G22</f>
        <v>86822</v>
      </c>
      <c r="H70" s="159">
        <f>+Estadistica!H22</f>
        <v>0</v>
      </c>
      <c r="I70" s="159">
        <f>+Estadistica!I22</f>
        <v>0</v>
      </c>
      <c r="J70" s="159">
        <f>+Estadistica!J22</f>
        <v>0</v>
      </c>
      <c r="K70" s="159">
        <f>+Estadistica!K22</f>
        <v>0</v>
      </c>
      <c r="L70" s="159">
        <f>+Estadistica!L22</f>
        <v>0</v>
      </c>
      <c r="M70" s="159">
        <f>+Estadistica!M22</f>
        <v>0</v>
      </c>
      <c r="N70" s="159">
        <f>+Estadistica!N22</f>
        <v>0</v>
      </c>
      <c r="O70" s="159">
        <f>+Estadistica!O22</f>
        <v>0</v>
      </c>
      <c r="P70" s="159">
        <f>+Estadistica!P22</f>
        <v>0</v>
      </c>
      <c r="Q70" s="159">
        <f>+Estadistica!Q22</f>
        <v>0</v>
      </c>
      <c r="R70" s="159">
        <f>+Estadistica!R22</f>
        <v>0</v>
      </c>
      <c r="S70" s="154">
        <f>SUM(G70:R70)</f>
        <v>86822</v>
      </c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  <c r="BH70" s="121"/>
      <c r="BI70" s="121"/>
      <c r="BJ70" s="121"/>
      <c r="BK70" s="121"/>
      <c r="BL70" s="121"/>
      <c r="BM70" s="121"/>
      <c r="BN70" s="121"/>
      <c r="BO70" s="121"/>
      <c r="BP70" s="121"/>
      <c r="BQ70" s="121"/>
      <c r="BR70" s="121"/>
      <c r="BS70" s="121"/>
      <c r="BT70" s="121"/>
      <c r="BU70" s="121"/>
      <c r="BV70" s="121"/>
      <c r="BW70" s="121"/>
      <c r="BX70" s="121"/>
      <c r="BY70" s="121"/>
      <c r="BZ70" s="121"/>
      <c r="CA70" s="121"/>
      <c r="CB70" s="121"/>
      <c r="CC70" s="121"/>
      <c r="CD70" s="121"/>
      <c r="CE70" s="121"/>
      <c r="CF70" s="121"/>
      <c r="CG70" s="121"/>
      <c r="CH70" s="121"/>
      <c r="CI70" s="121"/>
      <c r="CJ70" s="121"/>
      <c r="CK70" s="121"/>
      <c r="CL70" s="121"/>
      <c r="CM70" s="121"/>
      <c r="CN70" s="121"/>
      <c r="CO70" s="121"/>
      <c r="CP70" s="121"/>
      <c r="CQ70" s="121"/>
      <c r="CR70" s="121"/>
      <c r="CS70" s="121"/>
      <c r="CT70" s="121"/>
      <c r="CU70" s="121"/>
      <c r="CV70" s="121"/>
      <c r="CW70" s="121"/>
      <c r="CX70" s="121"/>
      <c r="CY70" s="121"/>
      <c r="CZ70" s="121"/>
      <c r="DA70" s="121"/>
      <c r="DB70" s="121"/>
      <c r="DC70" s="121"/>
      <c r="DD70" s="121"/>
      <c r="DE70" s="121"/>
      <c r="DF70" s="121"/>
      <c r="DG70" s="121"/>
      <c r="DH70" s="121"/>
      <c r="DI70" s="121"/>
      <c r="DJ70" s="121"/>
      <c r="DK70" s="121"/>
      <c r="DL70" s="121"/>
      <c r="DM70" s="121"/>
      <c r="DN70" s="121"/>
      <c r="DO70" s="121"/>
      <c r="DP70" s="121"/>
      <c r="DQ70" s="121"/>
      <c r="DR70" s="121"/>
      <c r="DS70" s="121"/>
      <c r="DT70" s="121"/>
      <c r="DU70" s="121"/>
      <c r="DV70" s="121"/>
      <c r="DW70" s="121"/>
      <c r="DX70" s="121"/>
      <c r="DY70" s="121"/>
      <c r="DZ70" s="121"/>
      <c r="EA70" s="121"/>
      <c r="EB70" s="121"/>
      <c r="EC70" s="121"/>
      <c r="ED70" s="121"/>
      <c r="EE70" s="121"/>
      <c r="EF70" s="121"/>
      <c r="EG70" s="121"/>
      <c r="EH70" s="121"/>
      <c r="EI70" s="121"/>
      <c r="EJ70" s="121"/>
      <c r="EK70" s="121"/>
      <c r="EL70" s="121"/>
      <c r="EM70" s="121"/>
      <c r="EN70" s="121"/>
      <c r="EO70" s="121"/>
      <c r="EP70" s="121"/>
      <c r="EQ70" s="121"/>
      <c r="ER70" s="121"/>
      <c r="ES70" s="121"/>
      <c r="ET70" s="121"/>
      <c r="EU70" s="121"/>
      <c r="EV70" s="121"/>
      <c r="EW70" s="121"/>
      <c r="EX70" s="121"/>
      <c r="EY70" s="121"/>
      <c r="EZ70" s="121"/>
      <c r="FA70" s="121"/>
      <c r="FB70" s="121"/>
      <c r="FC70" s="121"/>
      <c r="FD70" s="121"/>
      <c r="FE70" s="121"/>
      <c r="FF70" s="121"/>
      <c r="FG70" s="121"/>
      <c r="FH70" s="121"/>
      <c r="FI70" s="121"/>
      <c r="FJ70" s="121"/>
      <c r="FK70" s="121"/>
      <c r="FL70" s="121"/>
      <c r="FM70" s="121"/>
      <c r="FN70" s="121"/>
      <c r="FO70" s="121"/>
      <c r="FP70" s="121"/>
      <c r="FQ70" s="121"/>
      <c r="FR70" s="121"/>
      <c r="FS70" s="121"/>
      <c r="FT70" s="121"/>
      <c r="FU70" s="121"/>
      <c r="FV70" s="121"/>
      <c r="FW70" s="121"/>
      <c r="FX70" s="121"/>
      <c r="FY70" s="121"/>
      <c r="FZ70" s="121"/>
      <c r="GA70" s="121"/>
      <c r="GB70" s="121"/>
      <c r="GC70" s="121"/>
      <c r="GD70" s="121"/>
      <c r="GE70" s="121"/>
      <c r="GF70" s="121"/>
      <c r="GG70" s="121"/>
      <c r="GH70" s="121"/>
      <c r="GI70" s="121"/>
      <c r="GJ70" s="121"/>
      <c r="GK70" s="121"/>
      <c r="GL70" s="121"/>
      <c r="GM70" s="121"/>
      <c r="GN70" s="121"/>
      <c r="GO70" s="121"/>
      <c r="GP70" s="121"/>
      <c r="GQ70" s="121"/>
      <c r="GR70" s="121"/>
      <c r="GS70" s="121"/>
      <c r="GT70" s="121"/>
      <c r="GU70" s="121"/>
      <c r="GV70" s="121"/>
      <c r="GW70" s="121"/>
      <c r="GX70" s="121"/>
      <c r="GY70" s="121"/>
      <c r="GZ70" s="121"/>
      <c r="HA70" s="121"/>
      <c r="HB70" s="121"/>
      <c r="HC70" s="121"/>
      <c r="HD70" s="121"/>
      <c r="HE70" s="121"/>
      <c r="HF70" s="121"/>
      <c r="HG70" s="121"/>
      <c r="HH70" s="121"/>
      <c r="HI70" s="121"/>
      <c r="HJ70" s="121"/>
      <c r="HK70" s="121"/>
      <c r="HL70" s="121"/>
      <c r="HM70" s="121"/>
      <c r="HN70" s="121"/>
      <c r="HO70" s="121"/>
      <c r="HP70" s="121"/>
      <c r="HQ70" s="121"/>
      <c r="HR70" s="121"/>
      <c r="HS70" s="121"/>
      <c r="HT70" s="121"/>
      <c r="HU70" s="121"/>
      <c r="HV70" s="121"/>
      <c r="HW70" s="121"/>
      <c r="HX70" s="121"/>
      <c r="HY70" s="121"/>
      <c r="HZ70" s="121"/>
      <c r="IA70" s="121"/>
      <c r="IB70" s="121"/>
      <c r="IC70" s="121"/>
      <c r="ID70" s="121"/>
      <c r="IE70" s="121"/>
    </row>
    <row r="71" spans="1:239" x14ac:dyDescent="0.25">
      <c r="B71" s="158">
        <v>5151</v>
      </c>
      <c r="C71" s="155" t="str">
        <f>+Cartografia!B5</f>
        <v>Cartografía</v>
      </c>
      <c r="D71" s="157"/>
      <c r="E71" s="156"/>
      <c r="F71" s="156">
        <f>+Cartografia!F24</f>
        <v>285000</v>
      </c>
      <c r="G71" s="156">
        <f>+Cartografia!G24</f>
        <v>285000</v>
      </c>
      <c r="H71" s="156">
        <f>+Cartografia!H24</f>
        <v>0</v>
      </c>
      <c r="I71" s="156">
        <f>+Cartografia!I24</f>
        <v>0</v>
      </c>
      <c r="J71" s="156">
        <f>+Cartografia!J24</f>
        <v>0</v>
      </c>
      <c r="K71" s="156">
        <f>+Cartografia!K24</f>
        <v>0</v>
      </c>
      <c r="L71" s="156">
        <f>+Cartografia!L24</f>
        <v>0</v>
      </c>
      <c r="M71" s="156">
        <f>+Cartografia!M24</f>
        <v>0</v>
      </c>
      <c r="N71" s="156">
        <f>+Cartografia!N24</f>
        <v>0</v>
      </c>
      <c r="O71" s="156">
        <f>+Cartografia!O24</f>
        <v>0</v>
      </c>
      <c r="P71" s="156">
        <f>+Cartografia!P24</f>
        <v>0</v>
      </c>
      <c r="Q71" s="156">
        <f>+Cartografia!Q24</f>
        <v>0</v>
      </c>
      <c r="R71" s="156">
        <f>+Cartografia!R24</f>
        <v>0</v>
      </c>
      <c r="S71" s="156">
        <f>+Cartografia!S24</f>
        <v>285000</v>
      </c>
    </row>
    <row r="72" spans="1:239" ht="14.25" thickBot="1" x14ac:dyDescent="0.3">
      <c r="A72" s="121"/>
      <c r="B72" s="164">
        <v>5412</v>
      </c>
      <c r="C72" s="163" t="s">
        <v>164</v>
      </c>
      <c r="D72" s="125"/>
      <c r="E72" s="125"/>
      <c r="F72" s="124">
        <f>SUM(F73:F74)</f>
        <v>240000</v>
      </c>
      <c r="G72" s="124">
        <f t="shared" ref="G72:R72" si="32">SUM(G73:G74)</f>
        <v>20000</v>
      </c>
      <c r="H72" s="124">
        <f t="shared" si="32"/>
        <v>20000</v>
      </c>
      <c r="I72" s="124">
        <f t="shared" si="32"/>
        <v>20000</v>
      </c>
      <c r="J72" s="124">
        <f t="shared" si="32"/>
        <v>20000</v>
      </c>
      <c r="K72" s="124">
        <f t="shared" si="32"/>
        <v>20000</v>
      </c>
      <c r="L72" s="124">
        <f t="shared" si="32"/>
        <v>20000</v>
      </c>
      <c r="M72" s="124">
        <f t="shared" si="32"/>
        <v>20000</v>
      </c>
      <c r="N72" s="124">
        <f t="shared" si="32"/>
        <v>20000</v>
      </c>
      <c r="O72" s="124">
        <f t="shared" si="32"/>
        <v>20000</v>
      </c>
      <c r="P72" s="124">
        <f t="shared" si="32"/>
        <v>20000</v>
      </c>
      <c r="Q72" s="124">
        <f t="shared" si="32"/>
        <v>20000</v>
      </c>
      <c r="R72" s="124">
        <f t="shared" si="32"/>
        <v>20000</v>
      </c>
      <c r="S72" s="124">
        <f>SUM(G72:R72)</f>
        <v>240000</v>
      </c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  <c r="BA72" s="121"/>
      <c r="BB72" s="121"/>
      <c r="BC72" s="121"/>
      <c r="BD72" s="121"/>
      <c r="BE72" s="121"/>
      <c r="BF72" s="121"/>
      <c r="BG72" s="121"/>
      <c r="BH72" s="121"/>
      <c r="BI72" s="121"/>
      <c r="BJ72" s="121"/>
      <c r="BK72" s="121"/>
      <c r="BL72" s="121"/>
      <c r="BM72" s="121"/>
      <c r="BN72" s="121"/>
      <c r="BO72" s="121"/>
      <c r="BP72" s="121"/>
      <c r="BQ72" s="121"/>
      <c r="BR72" s="121"/>
      <c r="BS72" s="121"/>
      <c r="BT72" s="121"/>
      <c r="BU72" s="121"/>
      <c r="BV72" s="121"/>
      <c r="BW72" s="121"/>
      <c r="BX72" s="121"/>
      <c r="BY72" s="121"/>
      <c r="BZ72" s="121"/>
      <c r="CA72" s="121"/>
      <c r="CB72" s="121"/>
      <c r="CC72" s="121"/>
      <c r="CD72" s="121"/>
      <c r="CE72" s="121"/>
      <c r="CF72" s="121"/>
      <c r="CG72" s="121"/>
      <c r="CH72" s="121"/>
      <c r="CI72" s="121"/>
      <c r="CJ72" s="121"/>
      <c r="CK72" s="121"/>
      <c r="CL72" s="121"/>
      <c r="CM72" s="121"/>
      <c r="CN72" s="121"/>
      <c r="CO72" s="121"/>
      <c r="CP72" s="121"/>
      <c r="CQ72" s="121"/>
      <c r="CR72" s="121"/>
      <c r="CS72" s="121"/>
      <c r="CT72" s="121"/>
      <c r="CU72" s="121"/>
      <c r="CV72" s="121"/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X72" s="121"/>
      <c r="FY72" s="121"/>
      <c r="FZ72" s="121"/>
      <c r="GA72" s="121"/>
      <c r="GB72" s="121"/>
      <c r="GC72" s="121"/>
      <c r="GD72" s="121"/>
      <c r="GE72" s="121"/>
      <c r="GF72" s="121"/>
      <c r="GG72" s="121"/>
      <c r="GH72" s="121"/>
      <c r="GI72" s="121"/>
      <c r="GJ72" s="121"/>
      <c r="GK72" s="121"/>
      <c r="GL72" s="121"/>
      <c r="GM72" s="121"/>
      <c r="GN72" s="121"/>
      <c r="GO72" s="121"/>
      <c r="GP72" s="121"/>
      <c r="GQ72" s="121"/>
      <c r="GR72" s="121"/>
      <c r="GS72" s="121"/>
      <c r="GT72" s="121"/>
      <c r="GU72" s="121"/>
      <c r="GV72" s="121"/>
      <c r="GW72" s="121"/>
      <c r="GX72" s="121"/>
      <c r="GY72" s="121"/>
      <c r="GZ72" s="121"/>
      <c r="HA72" s="121"/>
      <c r="HB72" s="121"/>
      <c r="HC72" s="121"/>
      <c r="HD72" s="121"/>
      <c r="HE72" s="121"/>
      <c r="HF72" s="121"/>
      <c r="HG72" s="121"/>
      <c r="HH72" s="121"/>
      <c r="HI72" s="121"/>
      <c r="HJ72" s="121"/>
      <c r="HK72" s="121"/>
      <c r="HL72" s="121"/>
      <c r="HM72" s="121"/>
      <c r="HN72" s="121"/>
      <c r="HO72" s="121"/>
      <c r="HP72" s="121"/>
      <c r="HQ72" s="121"/>
      <c r="HR72" s="121"/>
      <c r="HS72" s="121"/>
      <c r="HT72" s="121"/>
      <c r="HU72" s="121"/>
      <c r="HV72" s="121"/>
      <c r="HW72" s="121"/>
      <c r="HX72" s="121"/>
      <c r="HY72" s="121"/>
      <c r="HZ72" s="121"/>
      <c r="IA72" s="121"/>
      <c r="IB72" s="121"/>
      <c r="IC72" s="121"/>
      <c r="ID72" s="121"/>
      <c r="IE72" s="121"/>
    </row>
    <row r="73" spans="1:239" ht="16.149999999999999" customHeight="1" x14ac:dyDescent="0.3">
      <c r="A73" s="121"/>
      <c r="B73" s="160">
        <v>5412</v>
      </c>
      <c r="C73" s="181" t="str">
        <f>+'Habilitar Material'!B5</f>
        <v>Habilitar el Material Electoral Recuperado (HAMER)</v>
      </c>
      <c r="D73" s="180">
        <v>4</v>
      </c>
      <c r="E73" s="179">
        <f>+'[2]Costos Habilitar Material'!$E$28/4</f>
        <v>551250</v>
      </c>
      <c r="F73" s="156">
        <f>+'Habilitar Material'!F38</f>
        <v>0</v>
      </c>
      <c r="G73" s="183"/>
      <c r="H73" s="165">
        <f>+F73</f>
        <v>0</v>
      </c>
      <c r="I73" s="165"/>
      <c r="J73" s="165"/>
      <c r="K73" s="165"/>
      <c r="L73" s="165"/>
      <c r="M73" s="183"/>
      <c r="N73" s="165"/>
      <c r="O73" s="165"/>
      <c r="P73" s="165"/>
      <c r="Q73" s="165"/>
      <c r="R73" s="165"/>
      <c r="S73" s="165">
        <f t="shared" ref="S73:S74" si="33">SUM(G73:R73)</f>
        <v>0</v>
      </c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  <c r="BI73" s="121"/>
      <c r="BJ73" s="121"/>
      <c r="BK73" s="121"/>
      <c r="BL73" s="121"/>
      <c r="BM73" s="121"/>
      <c r="BN73" s="121"/>
      <c r="BO73" s="121"/>
      <c r="BP73" s="121"/>
      <c r="BQ73" s="121"/>
      <c r="BR73" s="121"/>
      <c r="BS73" s="121"/>
      <c r="BT73" s="121"/>
      <c r="BU73" s="121"/>
      <c r="BV73" s="121"/>
      <c r="BW73" s="121"/>
      <c r="BX73" s="121"/>
      <c r="BY73" s="121"/>
      <c r="BZ73" s="121"/>
      <c r="CA73" s="121"/>
      <c r="CB73" s="121"/>
      <c r="CC73" s="121"/>
      <c r="CD73" s="121"/>
      <c r="CE73" s="121"/>
      <c r="CF73" s="121"/>
      <c r="CG73" s="121"/>
      <c r="CH73" s="121"/>
      <c r="CI73" s="121"/>
      <c r="CJ73" s="121"/>
      <c r="CK73" s="121"/>
      <c r="CL73" s="121"/>
      <c r="CM73" s="121"/>
      <c r="CN73" s="121"/>
      <c r="CO73" s="121"/>
      <c r="CP73" s="121"/>
      <c r="CQ73" s="121"/>
      <c r="CR73" s="121"/>
      <c r="CS73" s="121"/>
      <c r="CT73" s="121"/>
      <c r="CU73" s="121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X73" s="121"/>
      <c r="FY73" s="121"/>
      <c r="FZ73" s="121"/>
      <c r="GA73" s="121"/>
      <c r="GB73" s="121"/>
      <c r="GC73" s="121"/>
      <c r="GD73" s="121"/>
      <c r="GE73" s="121"/>
      <c r="GF73" s="121"/>
      <c r="GG73" s="121"/>
      <c r="GH73" s="121"/>
      <c r="GI73" s="121"/>
      <c r="GJ73" s="121"/>
      <c r="GK73" s="121"/>
      <c r="GL73" s="121"/>
      <c r="GM73" s="121"/>
      <c r="GN73" s="121"/>
      <c r="GO73" s="121"/>
      <c r="GP73" s="121"/>
      <c r="GQ73" s="121"/>
      <c r="GR73" s="121"/>
      <c r="GS73" s="121"/>
      <c r="GT73" s="121"/>
      <c r="GU73" s="121"/>
      <c r="GV73" s="121"/>
      <c r="GW73" s="121"/>
      <c r="GX73" s="121"/>
      <c r="GY73" s="121"/>
      <c r="GZ73" s="121"/>
      <c r="HA73" s="121"/>
      <c r="HB73" s="121"/>
      <c r="HC73" s="121"/>
      <c r="HD73" s="121"/>
      <c r="HE73" s="121"/>
      <c r="HF73" s="121"/>
      <c r="HG73" s="121"/>
      <c r="HH73" s="121"/>
      <c r="HI73" s="121"/>
      <c r="HJ73" s="121"/>
      <c r="HK73" s="121"/>
      <c r="HL73" s="121"/>
      <c r="HM73" s="121"/>
      <c r="HN73" s="121"/>
      <c r="HO73" s="121"/>
      <c r="HP73" s="121"/>
      <c r="HQ73" s="121"/>
      <c r="HR73" s="121"/>
      <c r="HS73" s="121"/>
      <c r="HT73" s="121"/>
      <c r="HU73" s="121"/>
      <c r="HV73" s="121"/>
      <c r="HW73" s="121"/>
      <c r="HX73" s="121"/>
      <c r="HY73" s="121"/>
      <c r="HZ73" s="121"/>
      <c r="IA73" s="121"/>
      <c r="IB73" s="121"/>
      <c r="IC73" s="121"/>
      <c r="ID73" s="121"/>
      <c r="IE73" s="121"/>
    </row>
    <row r="74" spans="1:239" ht="16.149999999999999" customHeight="1" x14ac:dyDescent="0.3">
      <c r="A74" s="121"/>
      <c r="B74" s="160">
        <v>5412</v>
      </c>
      <c r="C74" s="182" t="str">
        <f>+'Voto en el Extranjero'!B5</f>
        <v>Voto de los Jalisciences en el Extranjero</v>
      </c>
      <c r="D74" s="180">
        <v>1</v>
      </c>
      <c r="E74" s="179">
        <f>+'[2]Costos Habilitar Material'!$E$29</f>
        <v>306495</v>
      </c>
      <c r="F74" s="179">
        <f>+'Voto en el Extranjero'!F23</f>
        <v>240000</v>
      </c>
      <c r="G74" s="179">
        <f>+'Voto en el Extranjero'!G23</f>
        <v>20000</v>
      </c>
      <c r="H74" s="179">
        <f>+'Voto en el Extranjero'!H23</f>
        <v>20000</v>
      </c>
      <c r="I74" s="179">
        <f>+'Voto en el Extranjero'!I23</f>
        <v>20000</v>
      </c>
      <c r="J74" s="179">
        <f>+'Voto en el Extranjero'!J23</f>
        <v>20000</v>
      </c>
      <c r="K74" s="179">
        <f>+'Voto en el Extranjero'!K23</f>
        <v>20000</v>
      </c>
      <c r="L74" s="179">
        <f>+'Voto en el Extranjero'!L23</f>
        <v>20000</v>
      </c>
      <c r="M74" s="179">
        <f>+'Voto en el Extranjero'!M23</f>
        <v>20000</v>
      </c>
      <c r="N74" s="179">
        <f>+'Voto en el Extranjero'!N23</f>
        <v>20000</v>
      </c>
      <c r="O74" s="179">
        <f>+'Voto en el Extranjero'!O23</f>
        <v>20000</v>
      </c>
      <c r="P74" s="179">
        <f>+'Voto en el Extranjero'!P23</f>
        <v>20000</v>
      </c>
      <c r="Q74" s="179">
        <f>+'Voto en el Extranjero'!Q23</f>
        <v>20000</v>
      </c>
      <c r="R74" s="179">
        <f>+'Voto en el Extranjero'!R23</f>
        <v>20000</v>
      </c>
      <c r="S74" s="165">
        <f t="shared" si="33"/>
        <v>240000</v>
      </c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  <c r="BI74" s="121"/>
      <c r="BJ74" s="121"/>
      <c r="BK74" s="121"/>
      <c r="BL74" s="121"/>
      <c r="BM74" s="121"/>
      <c r="BN74" s="121"/>
      <c r="BO74" s="121"/>
      <c r="BP74" s="121"/>
      <c r="BQ74" s="121"/>
      <c r="BR74" s="121"/>
      <c r="BS74" s="121"/>
      <c r="BT74" s="121"/>
      <c r="BU74" s="121"/>
      <c r="BV74" s="121"/>
      <c r="BW74" s="121"/>
      <c r="BX74" s="121"/>
      <c r="BY74" s="121"/>
      <c r="BZ74" s="121"/>
      <c r="CA74" s="121"/>
      <c r="CB74" s="121"/>
      <c r="CC74" s="121"/>
      <c r="CD74" s="121"/>
      <c r="CE74" s="121"/>
      <c r="CF74" s="121"/>
      <c r="CG74" s="121"/>
      <c r="CH74" s="121"/>
      <c r="CI74" s="121"/>
      <c r="CJ74" s="121"/>
      <c r="CK74" s="121"/>
      <c r="CL74" s="121"/>
      <c r="CM74" s="121"/>
      <c r="CN74" s="121"/>
      <c r="CO74" s="121"/>
      <c r="CP74" s="121"/>
      <c r="CQ74" s="121"/>
      <c r="CR74" s="121"/>
      <c r="CS74" s="121"/>
      <c r="CT74" s="121"/>
      <c r="CU74" s="121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X74" s="121"/>
      <c r="FY74" s="121"/>
      <c r="FZ74" s="121"/>
      <c r="GA74" s="121"/>
      <c r="GB74" s="121"/>
      <c r="GC74" s="121"/>
      <c r="GD74" s="121"/>
      <c r="GE74" s="121"/>
      <c r="GF74" s="121"/>
      <c r="GG74" s="121"/>
      <c r="GH74" s="121"/>
      <c r="GI74" s="121"/>
      <c r="GJ74" s="121"/>
      <c r="GK74" s="121"/>
      <c r="GL74" s="121"/>
      <c r="GM74" s="121"/>
      <c r="GN74" s="121"/>
      <c r="GO74" s="121"/>
      <c r="GP74" s="121"/>
      <c r="GQ74" s="121"/>
      <c r="GR74" s="121"/>
      <c r="GS74" s="121"/>
      <c r="GT74" s="121"/>
      <c r="GU74" s="121"/>
      <c r="GV74" s="121"/>
      <c r="GW74" s="121"/>
      <c r="GX74" s="121"/>
      <c r="GY74" s="121"/>
      <c r="GZ74" s="121"/>
      <c r="HA74" s="121"/>
      <c r="HB74" s="121"/>
      <c r="HC74" s="121"/>
      <c r="HD74" s="121"/>
      <c r="HE74" s="121"/>
      <c r="HF74" s="121"/>
      <c r="HG74" s="121"/>
      <c r="HH74" s="121"/>
      <c r="HI74" s="121"/>
      <c r="HJ74" s="121"/>
      <c r="HK74" s="121"/>
      <c r="HL74" s="121"/>
      <c r="HM74" s="121"/>
      <c r="HN74" s="121"/>
      <c r="HO74" s="121"/>
      <c r="HP74" s="121"/>
      <c r="HQ74" s="121"/>
      <c r="HR74" s="121"/>
      <c r="HS74" s="121"/>
      <c r="HT74" s="121"/>
      <c r="HU74" s="121"/>
      <c r="HV74" s="121"/>
      <c r="HW74" s="121"/>
      <c r="HX74" s="121"/>
      <c r="HY74" s="121"/>
      <c r="HZ74" s="121"/>
      <c r="IA74" s="121"/>
      <c r="IB74" s="121"/>
      <c r="IC74" s="121"/>
      <c r="ID74" s="121"/>
      <c r="IE74" s="121"/>
    </row>
    <row r="75" spans="1:239" ht="14.25" thickBot="1" x14ac:dyDescent="0.3">
      <c r="A75" s="121"/>
      <c r="B75" s="164">
        <v>5641</v>
      </c>
      <c r="C75" s="163" t="s">
        <v>163</v>
      </c>
      <c r="D75" s="125"/>
      <c r="E75" s="125"/>
      <c r="F75" s="124">
        <f>SUM(F76:F77)</f>
        <v>41148</v>
      </c>
      <c r="G75" s="124">
        <f t="shared" ref="G75:R75" si="34">SUM(G76:G77)</f>
        <v>0</v>
      </c>
      <c r="H75" s="124">
        <f t="shared" si="34"/>
        <v>41148</v>
      </c>
      <c r="I75" s="124">
        <f t="shared" si="34"/>
        <v>0</v>
      </c>
      <c r="J75" s="124">
        <f t="shared" si="34"/>
        <v>0</v>
      </c>
      <c r="K75" s="124">
        <f t="shared" si="34"/>
        <v>0</v>
      </c>
      <c r="L75" s="124">
        <f t="shared" si="34"/>
        <v>0</v>
      </c>
      <c r="M75" s="124">
        <f t="shared" si="34"/>
        <v>0</v>
      </c>
      <c r="N75" s="124">
        <f t="shared" si="34"/>
        <v>0</v>
      </c>
      <c r="O75" s="124">
        <f t="shared" si="34"/>
        <v>0</v>
      </c>
      <c r="P75" s="124">
        <f t="shared" si="34"/>
        <v>0</v>
      </c>
      <c r="Q75" s="124">
        <f t="shared" si="34"/>
        <v>0</v>
      </c>
      <c r="R75" s="124">
        <f t="shared" si="34"/>
        <v>0</v>
      </c>
      <c r="S75" s="124">
        <f>SUM(G75:R75)</f>
        <v>41148</v>
      </c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  <c r="BH75" s="121"/>
      <c r="BI75" s="121"/>
      <c r="BJ75" s="121"/>
      <c r="BK75" s="121"/>
      <c r="BL75" s="121"/>
      <c r="BM75" s="121"/>
      <c r="BN75" s="121"/>
      <c r="BO75" s="121"/>
      <c r="BP75" s="121"/>
      <c r="BQ75" s="121"/>
      <c r="BR75" s="121"/>
      <c r="BS75" s="121"/>
      <c r="BT75" s="121"/>
      <c r="BU75" s="121"/>
      <c r="BV75" s="121"/>
      <c r="BW75" s="121"/>
      <c r="BX75" s="121"/>
      <c r="BY75" s="121"/>
      <c r="BZ75" s="121"/>
      <c r="CA75" s="121"/>
      <c r="CB75" s="121"/>
      <c r="CC75" s="121"/>
      <c r="CD75" s="121"/>
      <c r="CE75" s="121"/>
      <c r="CF75" s="121"/>
      <c r="CG75" s="121"/>
      <c r="CH75" s="121"/>
      <c r="CI75" s="121"/>
      <c r="CJ75" s="121"/>
      <c r="CK75" s="121"/>
      <c r="CL75" s="121"/>
      <c r="CM75" s="121"/>
      <c r="CN75" s="121"/>
      <c r="CO75" s="121"/>
      <c r="CP75" s="121"/>
      <c r="CQ75" s="121"/>
      <c r="CR75" s="121"/>
      <c r="CS75" s="121"/>
      <c r="CT75" s="121"/>
      <c r="CU75" s="121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X75" s="121"/>
      <c r="FY75" s="121"/>
      <c r="FZ75" s="121"/>
      <c r="GA75" s="121"/>
      <c r="GB75" s="121"/>
      <c r="GC75" s="121"/>
      <c r="GD75" s="121"/>
      <c r="GE75" s="121"/>
      <c r="GF75" s="121"/>
      <c r="GG75" s="121"/>
      <c r="GH75" s="121"/>
      <c r="GI75" s="121"/>
      <c r="GJ75" s="121"/>
      <c r="GK75" s="121"/>
      <c r="GL75" s="121"/>
      <c r="GM75" s="121"/>
      <c r="GN75" s="121"/>
      <c r="GO75" s="121"/>
      <c r="GP75" s="121"/>
      <c r="GQ75" s="121"/>
      <c r="GR75" s="121"/>
      <c r="GS75" s="121"/>
      <c r="GT75" s="121"/>
      <c r="GU75" s="121"/>
      <c r="GV75" s="121"/>
      <c r="GW75" s="121"/>
      <c r="GX75" s="121"/>
      <c r="GY75" s="121"/>
      <c r="GZ75" s="121"/>
      <c r="HA75" s="121"/>
      <c r="HB75" s="121"/>
      <c r="HC75" s="121"/>
      <c r="HD75" s="121"/>
      <c r="HE75" s="121"/>
      <c r="HF75" s="121"/>
      <c r="HG75" s="121"/>
      <c r="HH75" s="121"/>
      <c r="HI75" s="121"/>
      <c r="HJ75" s="121"/>
      <c r="HK75" s="121"/>
      <c r="HL75" s="121"/>
      <c r="HM75" s="121"/>
      <c r="HN75" s="121"/>
      <c r="HO75" s="121"/>
      <c r="HP75" s="121"/>
      <c r="HQ75" s="121"/>
      <c r="HR75" s="121"/>
      <c r="HS75" s="121"/>
      <c r="HT75" s="121"/>
      <c r="HU75" s="121"/>
      <c r="HV75" s="121"/>
      <c r="HW75" s="121"/>
      <c r="HX75" s="121"/>
      <c r="HY75" s="121"/>
      <c r="HZ75" s="121"/>
      <c r="IA75" s="121"/>
      <c r="IB75" s="121"/>
      <c r="IC75" s="121"/>
      <c r="ID75" s="121"/>
      <c r="IE75" s="121"/>
    </row>
    <row r="76" spans="1:239" ht="16.149999999999999" customHeight="1" x14ac:dyDescent="0.3">
      <c r="A76" s="121"/>
      <c r="B76" s="160">
        <v>5641</v>
      </c>
      <c r="C76" s="181" t="str">
        <f>+'Habilitar Material'!B5</f>
        <v>Habilitar el Material Electoral Recuperado (HAMER)</v>
      </c>
      <c r="D76" s="180">
        <v>1</v>
      </c>
      <c r="E76" s="179">
        <f>+'[2]Costos Habilitar Material'!$E$25</f>
        <v>41148</v>
      </c>
      <c r="F76" s="179">
        <f>+'Habilitar Material'!F41</f>
        <v>41148</v>
      </c>
      <c r="G76" s="159">
        <f>+'Habilitar Material'!G41</f>
        <v>0</v>
      </c>
      <c r="H76" s="159">
        <f>+'Habilitar Material'!H41</f>
        <v>41148</v>
      </c>
      <c r="I76" s="159">
        <f>+'Habilitar Material'!I41</f>
        <v>0</v>
      </c>
      <c r="J76" s="159">
        <f>+'Habilitar Material'!J41</f>
        <v>0</v>
      </c>
      <c r="K76" s="159">
        <f>+'Habilitar Material'!K41</f>
        <v>0</v>
      </c>
      <c r="L76" s="159">
        <f>+'Habilitar Material'!L41</f>
        <v>0</v>
      </c>
      <c r="M76" s="159">
        <f>+'Habilitar Material'!M41</f>
        <v>0</v>
      </c>
      <c r="N76" s="159">
        <f>+'Habilitar Material'!N41</f>
        <v>0</v>
      </c>
      <c r="O76" s="159">
        <f>+'Habilitar Material'!O41</f>
        <v>0</v>
      </c>
      <c r="P76" s="159">
        <f>+'Habilitar Material'!P41</f>
        <v>0</v>
      </c>
      <c r="Q76" s="159">
        <f>+'Habilitar Material'!Q41</f>
        <v>0</v>
      </c>
      <c r="R76" s="159">
        <f>+'Habilitar Material'!R41</f>
        <v>0</v>
      </c>
      <c r="S76" s="165">
        <f>SUM(G76:R76)</f>
        <v>41148</v>
      </c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  <c r="BA76" s="121"/>
      <c r="BB76" s="121"/>
      <c r="BC76" s="121"/>
      <c r="BD76" s="121"/>
      <c r="BE76" s="121"/>
      <c r="BF76" s="121"/>
      <c r="BG76" s="121"/>
      <c r="BH76" s="121"/>
      <c r="BI76" s="121"/>
      <c r="BJ76" s="121"/>
      <c r="BK76" s="121"/>
      <c r="BL76" s="121"/>
      <c r="BM76" s="121"/>
      <c r="BN76" s="121"/>
      <c r="BO76" s="121"/>
      <c r="BP76" s="121"/>
      <c r="BQ76" s="121"/>
      <c r="BR76" s="121"/>
      <c r="BS76" s="121"/>
      <c r="BT76" s="121"/>
      <c r="BU76" s="121"/>
      <c r="BV76" s="121"/>
      <c r="BW76" s="121"/>
      <c r="BX76" s="121"/>
      <c r="BY76" s="121"/>
      <c r="BZ76" s="121"/>
      <c r="CA76" s="121"/>
      <c r="CB76" s="121"/>
      <c r="CC76" s="121"/>
      <c r="CD76" s="121"/>
      <c r="CE76" s="121"/>
      <c r="CF76" s="121"/>
      <c r="CG76" s="121"/>
      <c r="CH76" s="121"/>
      <c r="CI76" s="121"/>
      <c r="CJ76" s="121"/>
      <c r="CK76" s="121"/>
      <c r="CL76" s="121"/>
      <c r="CM76" s="121"/>
      <c r="CN76" s="121"/>
      <c r="CO76" s="121"/>
      <c r="CP76" s="121"/>
      <c r="CQ76" s="121"/>
      <c r="CR76" s="121"/>
      <c r="CS76" s="121"/>
      <c r="CT76" s="121"/>
      <c r="CU76" s="121"/>
      <c r="CV76" s="121"/>
      <c r="CW76" s="121"/>
      <c r="CX76" s="121"/>
      <c r="CY76" s="121"/>
      <c r="CZ76" s="121"/>
      <c r="DA76" s="121"/>
      <c r="DB76" s="121"/>
      <c r="DC76" s="121"/>
      <c r="DD76" s="121"/>
      <c r="DE76" s="121"/>
      <c r="DF76" s="121"/>
      <c r="DG76" s="121"/>
      <c r="DH76" s="121"/>
      <c r="DI76" s="121"/>
      <c r="DJ76" s="121"/>
      <c r="DK76" s="121"/>
      <c r="DL76" s="121"/>
      <c r="DM76" s="121"/>
      <c r="DN76" s="121"/>
      <c r="DO76" s="121"/>
      <c r="DP76" s="121"/>
      <c r="DQ76" s="121"/>
      <c r="DR76" s="121"/>
      <c r="DS76" s="121"/>
      <c r="DT76" s="121"/>
      <c r="DU76" s="121"/>
      <c r="DV76" s="121"/>
      <c r="DW76" s="121"/>
      <c r="DX76" s="121"/>
      <c r="DY76" s="121"/>
      <c r="DZ76" s="121"/>
      <c r="EA76" s="121"/>
      <c r="EB76" s="121"/>
      <c r="EC76" s="121"/>
      <c r="ED76" s="121"/>
      <c r="EE76" s="121"/>
      <c r="EF76" s="121"/>
      <c r="EG76" s="121"/>
      <c r="EH76" s="121"/>
      <c r="EI76" s="121"/>
      <c r="EJ76" s="121"/>
      <c r="EK76" s="121"/>
      <c r="EL76" s="121"/>
      <c r="EM76" s="121"/>
      <c r="EN76" s="121"/>
      <c r="EO76" s="121"/>
      <c r="EP76" s="121"/>
      <c r="EQ76" s="121"/>
      <c r="ER76" s="121"/>
      <c r="ES76" s="121"/>
      <c r="ET76" s="121"/>
      <c r="EU76" s="121"/>
      <c r="EV76" s="121"/>
      <c r="EW76" s="121"/>
      <c r="EX76" s="121"/>
      <c r="EY76" s="121"/>
      <c r="EZ76" s="121"/>
      <c r="FA76" s="121"/>
      <c r="FB76" s="121"/>
      <c r="FC76" s="121"/>
      <c r="FD76" s="121"/>
      <c r="FE76" s="121"/>
      <c r="FF76" s="121"/>
      <c r="FG76" s="121"/>
      <c r="FH76" s="121"/>
      <c r="FI76" s="121"/>
      <c r="FJ76" s="121"/>
      <c r="FK76" s="121"/>
      <c r="FL76" s="121"/>
      <c r="FM76" s="121"/>
      <c r="FN76" s="121"/>
      <c r="FO76" s="121"/>
      <c r="FP76" s="121"/>
      <c r="FQ76" s="121"/>
      <c r="FR76" s="121"/>
      <c r="FS76" s="121"/>
      <c r="FT76" s="121"/>
      <c r="FU76" s="121"/>
      <c r="FV76" s="121"/>
      <c r="FW76" s="121"/>
      <c r="FX76" s="121"/>
      <c r="FY76" s="121"/>
      <c r="FZ76" s="121"/>
      <c r="GA76" s="121"/>
      <c r="GB76" s="121"/>
      <c r="GC76" s="121"/>
      <c r="GD76" s="121"/>
      <c r="GE76" s="121"/>
      <c r="GF76" s="121"/>
      <c r="GG76" s="121"/>
      <c r="GH76" s="121"/>
      <c r="GI76" s="121"/>
      <c r="GJ76" s="121"/>
      <c r="GK76" s="121"/>
      <c r="GL76" s="121"/>
      <c r="GM76" s="121"/>
      <c r="GN76" s="121"/>
      <c r="GO76" s="121"/>
      <c r="GP76" s="121"/>
      <c r="GQ76" s="121"/>
      <c r="GR76" s="121"/>
      <c r="GS76" s="121"/>
      <c r="GT76" s="121"/>
      <c r="GU76" s="121"/>
      <c r="GV76" s="121"/>
      <c r="GW76" s="121"/>
      <c r="GX76" s="121"/>
      <c r="GY76" s="121"/>
      <c r="GZ76" s="121"/>
      <c r="HA76" s="121"/>
      <c r="HB76" s="121"/>
      <c r="HC76" s="121"/>
      <c r="HD76" s="121"/>
      <c r="HE76" s="121"/>
      <c r="HF76" s="121"/>
      <c r="HG76" s="121"/>
      <c r="HH76" s="121"/>
      <c r="HI76" s="121"/>
      <c r="HJ76" s="121"/>
      <c r="HK76" s="121"/>
      <c r="HL76" s="121"/>
      <c r="HM76" s="121"/>
      <c r="HN76" s="121"/>
      <c r="HO76" s="121"/>
      <c r="HP76" s="121"/>
      <c r="HQ76" s="121"/>
      <c r="HR76" s="121"/>
      <c r="HS76" s="121"/>
      <c r="HT76" s="121"/>
      <c r="HU76" s="121"/>
      <c r="HV76" s="121"/>
      <c r="HW76" s="121"/>
      <c r="HX76" s="121"/>
      <c r="HY76" s="121"/>
      <c r="HZ76" s="121"/>
      <c r="IA76" s="121"/>
      <c r="IB76" s="121"/>
      <c r="IC76" s="121"/>
      <c r="ID76" s="121"/>
      <c r="IE76" s="121"/>
    </row>
    <row r="77" spans="1:239" x14ac:dyDescent="0.25">
      <c r="B77" s="158"/>
      <c r="C77" s="178"/>
      <c r="D77" s="177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5"/>
    </row>
    <row r="78" spans="1:239" ht="22.9" customHeight="1" thickBot="1" x14ac:dyDescent="0.3">
      <c r="A78" s="121"/>
      <c r="B78" s="127">
        <v>5651</v>
      </c>
      <c r="C78" s="126" t="s">
        <v>162</v>
      </c>
      <c r="D78" s="125"/>
      <c r="E78" s="125"/>
      <c r="F78" s="124">
        <f>SUM(F79:F80)</f>
        <v>155700</v>
      </c>
      <c r="G78" s="124">
        <f t="shared" ref="G78:R78" si="35">SUM(G79:G80)</f>
        <v>155700</v>
      </c>
      <c r="H78" s="124">
        <f t="shared" si="35"/>
        <v>0</v>
      </c>
      <c r="I78" s="124">
        <f t="shared" si="35"/>
        <v>0</v>
      </c>
      <c r="J78" s="124">
        <f t="shared" si="35"/>
        <v>0</v>
      </c>
      <c r="K78" s="124">
        <f t="shared" si="35"/>
        <v>0</v>
      </c>
      <c r="L78" s="124">
        <f t="shared" si="35"/>
        <v>0</v>
      </c>
      <c r="M78" s="124">
        <f t="shared" si="35"/>
        <v>0</v>
      </c>
      <c r="N78" s="124">
        <f t="shared" si="35"/>
        <v>0</v>
      </c>
      <c r="O78" s="124">
        <f t="shared" si="35"/>
        <v>0</v>
      </c>
      <c r="P78" s="124">
        <f t="shared" si="35"/>
        <v>0</v>
      </c>
      <c r="Q78" s="124">
        <f t="shared" si="35"/>
        <v>0</v>
      </c>
      <c r="R78" s="124">
        <f t="shared" si="35"/>
        <v>0</v>
      </c>
      <c r="S78" s="124">
        <f>SUM(G78:R78)</f>
        <v>155700</v>
      </c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  <c r="BH78" s="121"/>
      <c r="BI78" s="121"/>
      <c r="BJ78" s="121"/>
      <c r="BK78" s="121"/>
      <c r="BL78" s="121"/>
      <c r="BM78" s="121"/>
      <c r="BN78" s="121"/>
      <c r="BO78" s="121"/>
      <c r="BP78" s="121"/>
      <c r="BQ78" s="121"/>
      <c r="BR78" s="121"/>
      <c r="BS78" s="121"/>
      <c r="BT78" s="121"/>
      <c r="BU78" s="121"/>
      <c r="BV78" s="121"/>
      <c r="BW78" s="121"/>
      <c r="BX78" s="121"/>
      <c r="BY78" s="121"/>
      <c r="BZ78" s="121"/>
      <c r="CA78" s="121"/>
      <c r="CB78" s="121"/>
      <c r="CC78" s="121"/>
      <c r="CD78" s="121"/>
      <c r="CE78" s="121"/>
      <c r="CF78" s="121"/>
      <c r="CG78" s="121"/>
      <c r="CH78" s="121"/>
      <c r="CI78" s="121"/>
      <c r="CJ78" s="121"/>
      <c r="CK78" s="121"/>
      <c r="CL78" s="121"/>
      <c r="CM78" s="121"/>
      <c r="CN78" s="121"/>
      <c r="CO78" s="121"/>
      <c r="CP78" s="121"/>
      <c r="CQ78" s="121"/>
      <c r="CR78" s="121"/>
      <c r="CS78" s="121"/>
      <c r="CT78" s="121"/>
      <c r="CU78" s="121"/>
      <c r="CV78" s="121"/>
      <c r="CW78" s="121"/>
      <c r="CX78" s="121"/>
      <c r="CY78" s="121"/>
      <c r="CZ78" s="121"/>
      <c r="DA78" s="121"/>
      <c r="DB78" s="121"/>
      <c r="DC78" s="121"/>
      <c r="DD78" s="121"/>
      <c r="DE78" s="121"/>
      <c r="DF78" s="121"/>
      <c r="DG78" s="121"/>
      <c r="DH78" s="121"/>
      <c r="DI78" s="121"/>
      <c r="DJ78" s="121"/>
      <c r="DK78" s="121"/>
      <c r="DL78" s="121"/>
      <c r="DM78" s="121"/>
      <c r="DN78" s="121"/>
      <c r="DO78" s="121"/>
      <c r="DP78" s="121"/>
      <c r="DQ78" s="121"/>
      <c r="DR78" s="121"/>
      <c r="DS78" s="121"/>
      <c r="DT78" s="121"/>
      <c r="DU78" s="121"/>
      <c r="DV78" s="121"/>
      <c r="DW78" s="121"/>
      <c r="DX78" s="121"/>
      <c r="DY78" s="121"/>
      <c r="DZ78" s="121"/>
      <c r="EA78" s="121"/>
      <c r="EB78" s="121"/>
      <c r="EC78" s="121"/>
      <c r="ED78" s="121"/>
      <c r="EE78" s="121"/>
      <c r="EF78" s="121"/>
      <c r="EG78" s="121"/>
      <c r="EH78" s="121"/>
      <c r="EI78" s="121"/>
      <c r="EJ78" s="121"/>
      <c r="EK78" s="121"/>
      <c r="EL78" s="121"/>
      <c r="EM78" s="121"/>
      <c r="EN78" s="121"/>
      <c r="EO78" s="121"/>
      <c r="EP78" s="121"/>
      <c r="EQ78" s="121"/>
      <c r="ER78" s="121"/>
      <c r="ES78" s="121"/>
      <c r="ET78" s="121"/>
      <c r="EU78" s="121"/>
      <c r="EV78" s="121"/>
      <c r="EW78" s="121"/>
      <c r="EX78" s="121"/>
      <c r="EY78" s="121"/>
      <c r="EZ78" s="121"/>
      <c r="FA78" s="121"/>
      <c r="FB78" s="121"/>
      <c r="FC78" s="121"/>
      <c r="FD78" s="121"/>
      <c r="FE78" s="121"/>
      <c r="FF78" s="121"/>
      <c r="FG78" s="121"/>
      <c r="FH78" s="121"/>
      <c r="FI78" s="121"/>
      <c r="FJ78" s="121"/>
      <c r="FK78" s="121"/>
      <c r="FL78" s="121"/>
      <c r="FM78" s="121"/>
      <c r="FN78" s="121"/>
      <c r="FO78" s="121"/>
      <c r="FP78" s="121"/>
      <c r="FQ78" s="121"/>
      <c r="FR78" s="121"/>
      <c r="FS78" s="121"/>
      <c r="FT78" s="121"/>
      <c r="FU78" s="121"/>
      <c r="FV78" s="121"/>
      <c r="FW78" s="121"/>
      <c r="FX78" s="121"/>
      <c r="FY78" s="121"/>
      <c r="FZ78" s="121"/>
      <c r="GA78" s="121"/>
      <c r="GB78" s="121"/>
      <c r="GC78" s="121"/>
      <c r="GD78" s="121"/>
      <c r="GE78" s="121"/>
      <c r="GF78" s="121"/>
      <c r="GG78" s="121"/>
      <c r="GH78" s="121"/>
      <c r="GI78" s="121"/>
      <c r="GJ78" s="121"/>
      <c r="GK78" s="121"/>
      <c r="GL78" s="121"/>
      <c r="GM78" s="121"/>
      <c r="GN78" s="121"/>
      <c r="GO78" s="121"/>
      <c r="GP78" s="121"/>
      <c r="GQ78" s="121"/>
      <c r="GR78" s="121"/>
      <c r="GS78" s="121"/>
      <c r="GT78" s="121"/>
      <c r="GU78" s="121"/>
      <c r="GV78" s="121"/>
      <c r="GW78" s="121"/>
      <c r="GX78" s="121"/>
      <c r="GY78" s="121"/>
      <c r="GZ78" s="121"/>
      <c r="HA78" s="121"/>
      <c r="HB78" s="121"/>
      <c r="HC78" s="121"/>
      <c r="HD78" s="121"/>
      <c r="HE78" s="121"/>
      <c r="HF78" s="121"/>
      <c r="HG78" s="121"/>
      <c r="HH78" s="121"/>
      <c r="HI78" s="121"/>
      <c r="HJ78" s="121"/>
      <c r="HK78" s="121"/>
      <c r="HL78" s="121"/>
      <c r="HM78" s="121"/>
      <c r="HN78" s="121"/>
      <c r="HO78" s="121"/>
      <c r="HP78" s="121"/>
      <c r="HQ78" s="121"/>
      <c r="HR78" s="121"/>
      <c r="HS78" s="121"/>
      <c r="HT78" s="121"/>
      <c r="HU78" s="121"/>
      <c r="HV78" s="121"/>
      <c r="HW78" s="121"/>
      <c r="HX78" s="121"/>
      <c r="HY78" s="121"/>
      <c r="HZ78" s="121"/>
      <c r="IA78" s="121"/>
      <c r="IB78" s="121"/>
      <c r="IC78" s="121"/>
      <c r="ID78" s="121"/>
      <c r="IE78" s="121"/>
    </row>
    <row r="79" spans="1:239" ht="13.5" x14ac:dyDescent="0.25">
      <c r="A79" s="121"/>
      <c r="B79" s="174">
        <v>5651</v>
      </c>
      <c r="C79" s="173" t="str">
        <f>+'Analisis de Casillas'!B5</f>
        <v>Analisis de Casillas</v>
      </c>
      <c r="D79" s="172">
        <v>4</v>
      </c>
      <c r="E79" s="171">
        <f>+'[2]Costos Analisis Casillas'!$E$17/4</f>
        <v>29925</v>
      </c>
      <c r="F79" s="171">
        <f>+'Analisis de Casillas'!F28</f>
        <v>155700</v>
      </c>
      <c r="G79" s="171">
        <f>+'Analisis de Casillas'!G28</f>
        <v>155700</v>
      </c>
      <c r="H79" s="171">
        <f>+'Analisis de Casillas'!H28</f>
        <v>0</v>
      </c>
      <c r="I79" s="171">
        <f>+'Analisis de Casillas'!I28</f>
        <v>0</v>
      </c>
      <c r="J79" s="171">
        <f>+'Analisis de Casillas'!J28</f>
        <v>0</v>
      </c>
      <c r="K79" s="171">
        <f>+'Analisis de Casillas'!K28</f>
        <v>0</v>
      </c>
      <c r="L79" s="171">
        <f>+'Analisis de Casillas'!L28</f>
        <v>0</v>
      </c>
      <c r="M79" s="171">
        <f>+'Analisis de Casillas'!M28</f>
        <v>0</v>
      </c>
      <c r="N79" s="171">
        <f>+'Analisis de Casillas'!N28</f>
        <v>0</v>
      </c>
      <c r="O79" s="171">
        <f>+'Analisis de Casillas'!O28</f>
        <v>0</v>
      </c>
      <c r="P79" s="171">
        <f>+'Analisis de Casillas'!P28</f>
        <v>0</v>
      </c>
      <c r="Q79" s="171">
        <f>+'Analisis de Casillas'!Q28</f>
        <v>0</v>
      </c>
      <c r="R79" s="171">
        <f>+'Analisis de Casillas'!R28</f>
        <v>0</v>
      </c>
      <c r="S79" s="170">
        <f t="shared" ref="S79:S80" si="36">SUM(G79:R79)</f>
        <v>155700</v>
      </c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1"/>
      <c r="AR79" s="121"/>
      <c r="AS79" s="121"/>
      <c r="AT79" s="121"/>
      <c r="AU79" s="121"/>
      <c r="AV79" s="121"/>
      <c r="AW79" s="121"/>
      <c r="AX79" s="121"/>
      <c r="AY79" s="121"/>
      <c r="AZ79" s="121"/>
      <c r="BA79" s="121"/>
      <c r="BB79" s="121"/>
      <c r="BC79" s="121"/>
      <c r="BD79" s="121"/>
      <c r="BE79" s="121"/>
      <c r="BF79" s="121"/>
      <c r="BG79" s="121"/>
      <c r="BH79" s="121"/>
      <c r="BI79" s="121"/>
      <c r="BJ79" s="121"/>
      <c r="BK79" s="121"/>
      <c r="BL79" s="121"/>
      <c r="BM79" s="121"/>
      <c r="BN79" s="121"/>
      <c r="BO79" s="121"/>
      <c r="BP79" s="121"/>
      <c r="BQ79" s="121"/>
      <c r="BR79" s="121"/>
      <c r="BS79" s="121"/>
      <c r="BT79" s="121"/>
      <c r="BU79" s="121"/>
      <c r="BV79" s="121"/>
      <c r="BW79" s="121"/>
      <c r="BX79" s="121"/>
      <c r="BY79" s="121"/>
      <c r="BZ79" s="121"/>
      <c r="CA79" s="121"/>
      <c r="CB79" s="121"/>
      <c r="CC79" s="121"/>
      <c r="CD79" s="121"/>
      <c r="CE79" s="121"/>
      <c r="CF79" s="121"/>
      <c r="CG79" s="121"/>
      <c r="CH79" s="121"/>
      <c r="CI79" s="121"/>
      <c r="CJ79" s="121"/>
      <c r="CK79" s="121"/>
      <c r="CL79" s="121"/>
      <c r="CM79" s="121"/>
      <c r="CN79" s="121"/>
      <c r="CO79" s="121"/>
      <c r="CP79" s="121"/>
      <c r="CQ79" s="121"/>
      <c r="CR79" s="121"/>
      <c r="CS79" s="121"/>
      <c r="CT79" s="121"/>
      <c r="CU79" s="121"/>
      <c r="CV79" s="121"/>
      <c r="CW79" s="121"/>
      <c r="CX79" s="121"/>
      <c r="CY79" s="121"/>
      <c r="CZ79" s="121"/>
      <c r="DA79" s="121"/>
      <c r="DB79" s="121"/>
      <c r="DC79" s="121"/>
      <c r="DD79" s="121"/>
      <c r="DE79" s="121"/>
      <c r="DF79" s="121"/>
      <c r="DG79" s="121"/>
      <c r="DH79" s="121"/>
      <c r="DI79" s="121"/>
      <c r="DJ79" s="121"/>
      <c r="DK79" s="121"/>
      <c r="DL79" s="121"/>
      <c r="DM79" s="121"/>
      <c r="DN79" s="121"/>
      <c r="DO79" s="121"/>
      <c r="DP79" s="121"/>
      <c r="DQ79" s="121"/>
      <c r="DR79" s="121"/>
      <c r="DS79" s="121"/>
      <c r="DT79" s="121"/>
      <c r="DU79" s="121"/>
      <c r="DV79" s="121"/>
      <c r="DW79" s="121"/>
      <c r="DX79" s="121"/>
      <c r="DY79" s="121"/>
      <c r="DZ79" s="121"/>
      <c r="EA79" s="121"/>
      <c r="EB79" s="121"/>
      <c r="EC79" s="121"/>
      <c r="ED79" s="121"/>
      <c r="EE79" s="121"/>
      <c r="EF79" s="121"/>
      <c r="EG79" s="121"/>
      <c r="EH79" s="121"/>
      <c r="EI79" s="121"/>
      <c r="EJ79" s="121"/>
      <c r="EK79" s="121"/>
      <c r="EL79" s="121"/>
      <c r="EM79" s="121"/>
      <c r="EN79" s="121"/>
      <c r="EO79" s="121"/>
      <c r="EP79" s="121"/>
      <c r="EQ79" s="121"/>
      <c r="ER79" s="121"/>
      <c r="ES79" s="121"/>
      <c r="ET79" s="121"/>
      <c r="EU79" s="121"/>
      <c r="EV79" s="121"/>
      <c r="EW79" s="121"/>
      <c r="EX79" s="121"/>
      <c r="EY79" s="121"/>
      <c r="EZ79" s="121"/>
      <c r="FA79" s="121"/>
      <c r="FB79" s="121"/>
      <c r="FC79" s="121"/>
      <c r="FD79" s="121"/>
      <c r="FE79" s="121"/>
      <c r="FF79" s="121"/>
      <c r="FG79" s="121"/>
      <c r="FH79" s="121"/>
      <c r="FI79" s="121"/>
      <c r="FJ79" s="121"/>
      <c r="FK79" s="121"/>
      <c r="FL79" s="121"/>
      <c r="FM79" s="121"/>
      <c r="FN79" s="121"/>
      <c r="FO79" s="121"/>
      <c r="FP79" s="121"/>
      <c r="FQ79" s="121"/>
      <c r="FR79" s="121"/>
      <c r="FS79" s="121"/>
      <c r="FT79" s="121"/>
      <c r="FU79" s="121"/>
      <c r="FV79" s="121"/>
      <c r="FW79" s="121"/>
      <c r="FX79" s="121"/>
      <c r="FY79" s="121"/>
      <c r="FZ79" s="121"/>
      <c r="GA79" s="121"/>
      <c r="GB79" s="121"/>
      <c r="GC79" s="121"/>
      <c r="GD79" s="121"/>
      <c r="GE79" s="121"/>
      <c r="GF79" s="121"/>
      <c r="GG79" s="121"/>
      <c r="GH79" s="121"/>
      <c r="GI79" s="121"/>
      <c r="GJ79" s="121"/>
      <c r="GK79" s="121"/>
      <c r="GL79" s="121"/>
      <c r="GM79" s="121"/>
      <c r="GN79" s="121"/>
      <c r="GO79" s="121"/>
      <c r="GP79" s="121"/>
      <c r="GQ79" s="121"/>
      <c r="GR79" s="121"/>
      <c r="GS79" s="121"/>
      <c r="GT79" s="121"/>
      <c r="GU79" s="121"/>
      <c r="GV79" s="121"/>
      <c r="GW79" s="121"/>
      <c r="GX79" s="121"/>
      <c r="GY79" s="121"/>
      <c r="GZ79" s="121"/>
      <c r="HA79" s="121"/>
      <c r="HB79" s="121"/>
      <c r="HC79" s="121"/>
      <c r="HD79" s="121"/>
      <c r="HE79" s="121"/>
      <c r="HF79" s="121"/>
      <c r="HG79" s="121"/>
      <c r="HH79" s="121"/>
      <c r="HI79" s="121"/>
      <c r="HJ79" s="121"/>
      <c r="HK79" s="121"/>
      <c r="HL79" s="121"/>
      <c r="HM79" s="121"/>
      <c r="HN79" s="121"/>
      <c r="HO79" s="121"/>
      <c r="HP79" s="121"/>
      <c r="HQ79" s="121"/>
      <c r="HR79" s="121"/>
      <c r="HS79" s="121"/>
      <c r="HT79" s="121"/>
      <c r="HU79" s="121"/>
      <c r="HV79" s="121"/>
      <c r="HW79" s="121"/>
      <c r="HX79" s="121"/>
      <c r="HY79" s="121"/>
      <c r="HZ79" s="121"/>
      <c r="IA79" s="121"/>
      <c r="IB79" s="121"/>
      <c r="IC79" s="121"/>
      <c r="ID79" s="121"/>
      <c r="IE79" s="121"/>
    </row>
    <row r="80" spans="1:239" ht="13.5" x14ac:dyDescent="0.25">
      <c r="A80" s="121"/>
      <c r="B80" s="169">
        <v>5651</v>
      </c>
      <c r="C80" s="168"/>
      <c r="D80" s="167">
        <v>8</v>
      </c>
      <c r="E80" s="159">
        <f>+'[2]Costos Analisis Casillas'!$E$19/8</f>
        <v>1500</v>
      </c>
      <c r="F80" s="159"/>
      <c r="G80" s="166">
        <f>+F80</f>
        <v>0</v>
      </c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5">
        <f t="shared" si="36"/>
        <v>0</v>
      </c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  <c r="AO80" s="121"/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  <c r="BH80" s="121"/>
      <c r="BI80" s="121"/>
      <c r="BJ80" s="121"/>
      <c r="BK80" s="121"/>
      <c r="BL80" s="121"/>
      <c r="BM80" s="121"/>
      <c r="BN80" s="121"/>
      <c r="BO80" s="121"/>
      <c r="BP80" s="121"/>
      <c r="BQ80" s="121"/>
      <c r="BR80" s="121"/>
      <c r="BS80" s="121"/>
      <c r="BT80" s="121"/>
      <c r="BU80" s="121"/>
      <c r="BV80" s="121"/>
      <c r="BW80" s="121"/>
      <c r="BX80" s="121"/>
      <c r="BY80" s="121"/>
      <c r="BZ80" s="121"/>
      <c r="CA80" s="121"/>
      <c r="CB80" s="121"/>
      <c r="CC80" s="121"/>
      <c r="CD80" s="121"/>
      <c r="CE80" s="121"/>
      <c r="CF80" s="121"/>
      <c r="CG80" s="121"/>
      <c r="CH80" s="121"/>
      <c r="CI80" s="121"/>
      <c r="CJ80" s="121"/>
      <c r="CK80" s="121"/>
      <c r="CL80" s="121"/>
      <c r="CM80" s="121"/>
      <c r="CN80" s="121"/>
      <c r="CO80" s="121"/>
      <c r="CP80" s="121"/>
      <c r="CQ80" s="121"/>
      <c r="CR80" s="121"/>
      <c r="CS80" s="121"/>
      <c r="CT80" s="121"/>
      <c r="CU80" s="121"/>
      <c r="CV80" s="121"/>
      <c r="CW80" s="121"/>
      <c r="CX80" s="121"/>
      <c r="CY80" s="121"/>
      <c r="CZ80" s="121"/>
      <c r="DA80" s="121"/>
      <c r="DB80" s="121"/>
      <c r="DC80" s="121"/>
      <c r="DD80" s="121"/>
      <c r="DE80" s="121"/>
      <c r="DF80" s="121"/>
      <c r="DG80" s="121"/>
      <c r="DH80" s="121"/>
      <c r="DI80" s="121"/>
      <c r="DJ80" s="121"/>
      <c r="DK80" s="121"/>
      <c r="DL80" s="121"/>
      <c r="DM80" s="121"/>
      <c r="DN80" s="121"/>
      <c r="DO80" s="121"/>
      <c r="DP80" s="121"/>
      <c r="DQ80" s="121"/>
      <c r="DR80" s="121"/>
      <c r="DS80" s="121"/>
      <c r="DT80" s="121"/>
      <c r="DU80" s="121"/>
      <c r="DV80" s="121"/>
      <c r="DW80" s="121"/>
      <c r="DX80" s="121"/>
      <c r="DY80" s="121"/>
      <c r="DZ80" s="121"/>
      <c r="EA80" s="121"/>
      <c r="EB80" s="121"/>
      <c r="EC80" s="121"/>
      <c r="ED80" s="121"/>
      <c r="EE80" s="121"/>
      <c r="EF80" s="121"/>
      <c r="EG80" s="121"/>
      <c r="EH80" s="121"/>
      <c r="EI80" s="121"/>
      <c r="EJ80" s="121"/>
      <c r="EK80" s="121"/>
      <c r="EL80" s="121"/>
      <c r="EM80" s="121"/>
      <c r="EN80" s="121"/>
      <c r="EO80" s="121"/>
      <c r="EP80" s="121"/>
      <c r="EQ80" s="121"/>
      <c r="ER80" s="121"/>
      <c r="ES80" s="121"/>
      <c r="ET80" s="121"/>
      <c r="EU80" s="121"/>
      <c r="EV80" s="121"/>
      <c r="EW80" s="121"/>
      <c r="EX80" s="121"/>
      <c r="EY80" s="121"/>
      <c r="EZ80" s="121"/>
      <c r="FA80" s="121"/>
      <c r="FB80" s="121"/>
      <c r="FC80" s="121"/>
      <c r="FD80" s="121"/>
      <c r="FE80" s="121"/>
      <c r="FF80" s="121"/>
      <c r="FG80" s="121"/>
      <c r="FH80" s="121"/>
      <c r="FI80" s="121"/>
      <c r="FJ80" s="121"/>
      <c r="FK80" s="121"/>
      <c r="FL80" s="121"/>
      <c r="FM80" s="121"/>
      <c r="FN80" s="121"/>
      <c r="FO80" s="121"/>
      <c r="FP80" s="121"/>
      <c r="FQ80" s="121"/>
      <c r="FR80" s="121"/>
      <c r="FS80" s="121"/>
      <c r="FT80" s="121"/>
      <c r="FU80" s="121"/>
      <c r="FV80" s="121"/>
      <c r="FW80" s="121"/>
      <c r="FX80" s="121"/>
      <c r="FY80" s="121"/>
      <c r="FZ80" s="121"/>
      <c r="GA80" s="121"/>
      <c r="GB80" s="121"/>
      <c r="GC80" s="121"/>
      <c r="GD80" s="121"/>
      <c r="GE80" s="121"/>
      <c r="GF80" s="121"/>
      <c r="GG80" s="121"/>
      <c r="GH80" s="121"/>
      <c r="GI80" s="121"/>
      <c r="GJ80" s="121"/>
      <c r="GK80" s="121"/>
      <c r="GL80" s="121"/>
      <c r="GM80" s="121"/>
      <c r="GN80" s="121"/>
      <c r="GO80" s="121"/>
      <c r="GP80" s="121"/>
      <c r="GQ80" s="121"/>
      <c r="GR80" s="121"/>
      <c r="GS80" s="121"/>
      <c r="GT80" s="121"/>
      <c r="GU80" s="121"/>
      <c r="GV80" s="121"/>
      <c r="GW80" s="121"/>
      <c r="GX80" s="121"/>
      <c r="GY80" s="121"/>
      <c r="GZ80" s="121"/>
      <c r="HA80" s="121"/>
      <c r="HB80" s="121"/>
      <c r="HC80" s="121"/>
      <c r="HD80" s="121"/>
      <c r="HE80" s="121"/>
      <c r="HF80" s="121"/>
      <c r="HG80" s="121"/>
      <c r="HH80" s="121"/>
      <c r="HI80" s="121"/>
      <c r="HJ80" s="121"/>
      <c r="HK80" s="121"/>
      <c r="HL80" s="121"/>
      <c r="HM80" s="121"/>
      <c r="HN80" s="121"/>
      <c r="HO80" s="121"/>
      <c r="HP80" s="121"/>
      <c r="HQ80" s="121"/>
      <c r="HR80" s="121"/>
      <c r="HS80" s="121"/>
      <c r="HT80" s="121"/>
      <c r="HU80" s="121"/>
      <c r="HV80" s="121"/>
      <c r="HW80" s="121"/>
      <c r="HX80" s="121"/>
      <c r="HY80" s="121"/>
      <c r="HZ80" s="121"/>
      <c r="IA80" s="121"/>
      <c r="IB80" s="121"/>
      <c r="IC80" s="121"/>
      <c r="ID80" s="121"/>
      <c r="IE80" s="121"/>
    </row>
    <row r="81" spans="1:239" ht="18.75" thickBot="1" x14ac:dyDescent="0.3">
      <c r="B81" s="164">
        <v>5911</v>
      </c>
      <c r="C81" s="163" t="s">
        <v>161</v>
      </c>
      <c r="D81" s="125"/>
      <c r="E81" s="125"/>
      <c r="F81" s="124">
        <f>SUM(F82:F83)</f>
        <v>879318</v>
      </c>
      <c r="G81" s="124">
        <f t="shared" ref="G81:R81" si="37">SUM(G82:G83)</f>
        <v>879318</v>
      </c>
      <c r="H81" s="124">
        <f t="shared" si="37"/>
        <v>0</v>
      </c>
      <c r="I81" s="124">
        <f t="shared" si="37"/>
        <v>0</v>
      </c>
      <c r="J81" s="124">
        <f t="shared" si="37"/>
        <v>0</v>
      </c>
      <c r="K81" s="124">
        <f t="shared" si="37"/>
        <v>0</v>
      </c>
      <c r="L81" s="124">
        <f t="shared" si="37"/>
        <v>0</v>
      </c>
      <c r="M81" s="124">
        <f t="shared" si="37"/>
        <v>0</v>
      </c>
      <c r="N81" s="124">
        <f t="shared" si="37"/>
        <v>0</v>
      </c>
      <c r="O81" s="124">
        <f t="shared" si="37"/>
        <v>0</v>
      </c>
      <c r="P81" s="124">
        <f t="shared" si="37"/>
        <v>0</v>
      </c>
      <c r="Q81" s="124">
        <f t="shared" si="37"/>
        <v>0</v>
      </c>
      <c r="R81" s="124">
        <f t="shared" si="37"/>
        <v>0</v>
      </c>
      <c r="S81" s="162">
        <f>SUM(G81:R81)</f>
        <v>879318</v>
      </c>
    </row>
    <row r="82" spans="1:239" ht="15" x14ac:dyDescent="0.25">
      <c r="A82" s="161"/>
      <c r="B82" s="160">
        <v>5911</v>
      </c>
      <c r="C82" s="155" t="str">
        <f>+Estadistica!B5</f>
        <v>Estadística Electoral y datos relevantes (EEDRE)</v>
      </c>
      <c r="D82" s="160"/>
      <c r="E82" s="159"/>
      <c r="F82" s="159">
        <f>+Estadistica!F25</f>
        <v>4511</v>
      </c>
      <c r="G82" s="159">
        <f>+Estadistica!G25</f>
        <v>4511</v>
      </c>
      <c r="H82" s="159">
        <f>+Estadistica!H25</f>
        <v>0</v>
      </c>
      <c r="I82" s="159">
        <f>+Estadistica!I25</f>
        <v>0</v>
      </c>
      <c r="J82" s="159">
        <f>+Estadistica!J25</f>
        <v>0</v>
      </c>
      <c r="K82" s="159">
        <f>+Estadistica!K25</f>
        <v>0</v>
      </c>
      <c r="L82" s="159">
        <f>+Estadistica!L25</f>
        <v>0</v>
      </c>
      <c r="M82" s="159">
        <f>+Estadistica!M25</f>
        <v>0</v>
      </c>
      <c r="N82" s="159">
        <f>+Estadistica!N25</f>
        <v>0</v>
      </c>
      <c r="O82" s="159">
        <f>+Estadistica!O25</f>
        <v>0</v>
      </c>
      <c r="P82" s="159">
        <f>+Estadistica!P25</f>
        <v>0</v>
      </c>
      <c r="Q82" s="159">
        <f>+Estadistica!Q25</f>
        <v>0</v>
      </c>
      <c r="R82" s="159">
        <f>+Estadistica!R25</f>
        <v>0</v>
      </c>
      <c r="S82" s="154">
        <f>SUM(G82:R82)</f>
        <v>4511</v>
      </c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1"/>
      <c r="AN82" s="121"/>
      <c r="AO82" s="121"/>
      <c r="AP82" s="121"/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  <c r="BH82" s="121"/>
      <c r="BI82" s="121"/>
      <c r="BJ82" s="121"/>
      <c r="BK82" s="121"/>
      <c r="BL82" s="121"/>
      <c r="BM82" s="121"/>
      <c r="BN82" s="121"/>
      <c r="BO82" s="121"/>
      <c r="BP82" s="121"/>
      <c r="BQ82" s="121"/>
      <c r="BR82" s="121"/>
      <c r="BS82" s="121"/>
      <c r="BT82" s="121"/>
      <c r="BU82" s="121"/>
      <c r="BV82" s="121"/>
      <c r="BW82" s="121"/>
      <c r="BX82" s="121"/>
      <c r="BY82" s="121"/>
      <c r="BZ82" s="121"/>
      <c r="CA82" s="121"/>
      <c r="CB82" s="121"/>
      <c r="CC82" s="121"/>
      <c r="CD82" s="121"/>
      <c r="CE82" s="121"/>
      <c r="CF82" s="121"/>
      <c r="CG82" s="121"/>
      <c r="CH82" s="121"/>
      <c r="CI82" s="121"/>
      <c r="CJ82" s="121"/>
      <c r="CK82" s="121"/>
      <c r="CL82" s="121"/>
      <c r="CM82" s="121"/>
      <c r="CN82" s="121"/>
      <c r="CO82" s="121"/>
      <c r="CP82" s="121"/>
      <c r="CQ82" s="121"/>
      <c r="CR82" s="121"/>
      <c r="CS82" s="121"/>
      <c r="CT82" s="121"/>
      <c r="CU82" s="121"/>
      <c r="CV82" s="121"/>
      <c r="CW82" s="121"/>
      <c r="CX82" s="121"/>
      <c r="CY82" s="121"/>
      <c r="CZ82" s="121"/>
      <c r="DA82" s="121"/>
      <c r="DB82" s="121"/>
      <c r="DC82" s="121"/>
      <c r="DD82" s="121"/>
      <c r="DE82" s="121"/>
      <c r="DF82" s="121"/>
      <c r="DG82" s="121"/>
      <c r="DH82" s="121"/>
      <c r="DI82" s="121"/>
      <c r="DJ82" s="121"/>
      <c r="DK82" s="121"/>
      <c r="DL82" s="121"/>
      <c r="DM82" s="121"/>
      <c r="DN82" s="121"/>
      <c r="DO82" s="121"/>
      <c r="DP82" s="121"/>
      <c r="DQ82" s="121"/>
      <c r="DR82" s="121"/>
      <c r="DS82" s="121"/>
      <c r="DT82" s="121"/>
      <c r="DU82" s="121"/>
      <c r="DV82" s="121"/>
      <c r="DW82" s="121"/>
      <c r="DX82" s="121"/>
      <c r="DY82" s="121"/>
      <c r="DZ82" s="121"/>
      <c r="EA82" s="121"/>
      <c r="EB82" s="121"/>
      <c r="EC82" s="121"/>
      <c r="ED82" s="121"/>
      <c r="EE82" s="121"/>
      <c r="EF82" s="121"/>
      <c r="EG82" s="121"/>
      <c r="EH82" s="121"/>
      <c r="EI82" s="121"/>
      <c r="EJ82" s="121"/>
      <c r="EK82" s="121"/>
      <c r="EL82" s="121"/>
      <c r="EM82" s="121"/>
      <c r="EN82" s="121"/>
      <c r="EO82" s="121"/>
      <c r="EP82" s="121"/>
      <c r="EQ82" s="121"/>
      <c r="ER82" s="121"/>
      <c r="ES82" s="121"/>
      <c r="ET82" s="121"/>
      <c r="EU82" s="121"/>
      <c r="EV82" s="121"/>
      <c r="EW82" s="121"/>
      <c r="EX82" s="121"/>
      <c r="EY82" s="121"/>
      <c r="EZ82" s="121"/>
      <c r="FA82" s="121"/>
      <c r="FB82" s="121"/>
      <c r="FC82" s="121"/>
      <c r="FD82" s="121"/>
      <c r="FE82" s="121"/>
      <c r="FF82" s="121"/>
      <c r="FG82" s="121"/>
      <c r="FH82" s="121"/>
      <c r="FI82" s="121"/>
      <c r="FJ82" s="121"/>
      <c r="FK82" s="121"/>
      <c r="FL82" s="121"/>
      <c r="FM82" s="121"/>
      <c r="FN82" s="121"/>
      <c r="FO82" s="121"/>
      <c r="FP82" s="121"/>
      <c r="FQ82" s="121"/>
      <c r="FR82" s="121"/>
      <c r="FS82" s="121"/>
      <c r="FT82" s="121"/>
      <c r="FU82" s="121"/>
      <c r="FV82" s="121"/>
      <c r="FW82" s="121"/>
      <c r="FX82" s="121"/>
      <c r="FY82" s="121"/>
      <c r="FZ82" s="121"/>
      <c r="GA82" s="121"/>
      <c r="GB82" s="121"/>
      <c r="GC82" s="121"/>
      <c r="GD82" s="121"/>
      <c r="GE82" s="121"/>
      <c r="GF82" s="121"/>
      <c r="GG82" s="121"/>
      <c r="GH82" s="121"/>
      <c r="GI82" s="121"/>
      <c r="GJ82" s="121"/>
      <c r="GK82" s="121"/>
      <c r="GL82" s="121"/>
      <c r="GM82" s="121"/>
      <c r="GN82" s="121"/>
      <c r="GO82" s="121"/>
      <c r="GP82" s="121"/>
      <c r="GQ82" s="121"/>
      <c r="GR82" s="121"/>
      <c r="GS82" s="121"/>
      <c r="GT82" s="121"/>
      <c r="GU82" s="121"/>
      <c r="GV82" s="121"/>
      <c r="GW82" s="121"/>
      <c r="GX82" s="121"/>
      <c r="GY82" s="121"/>
      <c r="GZ82" s="121"/>
      <c r="HA82" s="121"/>
      <c r="HB82" s="121"/>
      <c r="HC82" s="121"/>
      <c r="HD82" s="121"/>
      <c r="HE82" s="121"/>
      <c r="HF82" s="121"/>
      <c r="HG82" s="121"/>
      <c r="HH82" s="121"/>
      <c r="HI82" s="121"/>
      <c r="HJ82" s="121"/>
      <c r="HK82" s="121"/>
      <c r="HL82" s="121"/>
      <c r="HM82" s="121"/>
      <c r="HN82" s="121"/>
      <c r="HO82" s="121"/>
      <c r="HP82" s="121"/>
      <c r="HQ82" s="121"/>
      <c r="HR82" s="121"/>
      <c r="HS82" s="121"/>
      <c r="HT82" s="121"/>
      <c r="HU82" s="121"/>
      <c r="HV82" s="121"/>
      <c r="HW82" s="121"/>
      <c r="HX82" s="121"/>
      <c r="HY82" s="121"/>
      <c r="HZ82" s="121"/>
      <c r="IA82" s="121"/>
      <c r="IB82" s="121"/>
      <c r="IC82" s="121"/>
      <c r="ID82" s="121"/>
      <c r="IE82" s="121"/>
    </row>
    <row r="83" spans="1:239" x14ac:dyDescent="0.25">
      <c r="B83" s="158">
        <v>5911</v>
      </c>
      <c r="C83" s="155" t="str">
        <f>+Cartografia!B5</f>
        <v>Cartografía</v>
      </c>
      <c r="D83" s="157"/>
      <c r="E83" s="156"/>
      <c r="F83" s="155">
        <f>+Cartografia!F27</f>
        <v>874807</v>
      </c>
      <c r="G83" s="155">
        <f>+Cartografia!G27</f>
        <v>874807</v>
      </c>
      <c r="H83" s="155">
        <f>+Cartografia!H27</f>
        <v>0</v>
      </c>
      <c r="I83" s="155">
        <f>+Cartografia!I27</f>
        <v>0</v>
      </c>
      <c r="J83" s="155">
        <f>+Cartografia!J27</f>
        <v>0</v>
      </c>
      <c r="K83" s="155">
        <f>+Cartografia!K27</f>
        <v>0</v>
      </c>
      <c r="L83" s="155">
        <f>+Cartografia!L27</f>
        <v>0</v>
      </c>
      <c r="M83" s="155">
        <f>+Cartografia!M27</f>
        <v>0</v>
      </c>
      <c r="N83" s="155">
        <f>+Cartografia!N27</f>
        <v>0</v>
      </c>
      <c r="O83" s="155">
        <f>+Cartografia!O27</f>
        <v>0</v>
      </c>
      <c r="P83" s="155">
        <f>+Cartografia!P27</f>
        <v>0</v>
      </c>
      <c r="Q83" s="155">
        <f>+Cartografia!Q27</f>
        <v>0</v>
      </c>
      <c r="R83" s="155">
        <f>+Cartografia!R27</f>
        <v>0</v>
      </c>
      <c r="S83" s="154"/>
    </row>
    <row r="84" spans="1:239" s="148" customFormat="1" ht="18.75" thickBot="1" x14ac:dyDescent="0.3">
      <c r="A84" s="141"/>
      <c r="B84" s="153"/>
      <c r="C84" s="152" t="s">
        <v>140</v>
      </c>
      <c r="D84" s="152"/>
      <c r="E84" s="151"/>
      <c r="F84" s="150">
        <f t="shared" ref="F84:S84" si="38">+F10+F12+F15+F18+F22+F25+F28+F31+F34+F37+F40+F43+F46+F49+F52+F56+F59+F62+F66+F69+F72+F75+F78+F81</f>
        <v>10262359.4</v>
      </c>
      <c r="G84" s="150">
        <f t="shared" si="38"/>
        <v>2176077.7000000002</v>
      </c>
      <c r="H84" s="150">
        <f t="shared" si="38"/>
        <v>690667.45</v>
      </c>
      <c r="I84" s="150">
        <f t="shared" si="38"/>
        <v>478081.45</v>
      </c>
      <c r="J84" s="150">
        <f t="shared" si="38"/>
        <v>453176.11666666664</v>
      </c>
      <c r="K84" s="150">
        <f t="shared" si="38"/>
        <v>453176.11666666664</v>
      </c>
      <c r="L84" s="150">
        <f t="shared" si="38"/>
        <v>551022.9916666667</v>
      </c>
      <c r="M84" s="150">
        <f t="shared" si="38"/>
        <v>767454.03333333333</v>
      </c>
      <c r="N84" s="150">
        <f t="shared" si="38"/>
        <v>677106.78333333333</v>
      </c>
      <c r="O84" s="150">
        <f t="shared" si="38"/>
        <v>733037.97083333333</v>
      </c>
      <c r="P84" s="150">
        <f t="shared" si="38"/>
        <v>842387.97083333333</v>
      </c>
      <c r="Q84" s="150">
        <f t="shared" si="38"/>
        <v>1281463.8458333332</v>
      </c>
      <c r="R84" s="150">
        <f t="shared" si="38"/>
        <v>1167526.9708333332</v>
      </c>
      <c r="S84" s="150">
        <f t="shared" si="38"/>
        <v>10271179.4</v>
      </c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  <c r="BI84" s="149"/>
      <c r="BJ84" s="149"/>
      <c r="BK84" s="149"/>
      <c r="BL84" s="149"/>
      <c r="BM84" s="149"/>
      <c r="BN84" s="149"/>
      <c r="BO84" s="149"/>
      <c r="BP84" s="149"/>
      <c r="BQ84" s="149"/>
      <c r="BR84" s="149"/>
      <c r="BS84" s="149"/>
      <c r="BT84" s="149"/>
      <c r="BU84" s="149"/>
      <c r="BV84" s="149"/>
      <c r="BW84" s="149"/>
      <c r="BX84" s="149"/>
      <c r="BY84" s="149"/>
      <c r="BZ84" s="149"/>
      <c r="CA84" s="149"/>
      <c r="CB84" s="149"/>
      <c r="CC84" s="149"/>
      <c r="CD84" s="149"/>
      <c r="CE84" s="149"/>
      <c r="CF84" s="149"/>
      <c r="CG84" s="149"/>
      <c r="CH84" s="149"/>
      <c r="CI84" s="149"/>
      <c r="CJ84" s="149"/>
      <c r="CK84" s="149"/>
      <c r="CL84" s="149"/>
      <c r="CM84" s="149"/>
      <c r="CN84" s="149"/>
      <c r="CO84" s="149"/>
      <c r="CP84" s="149"/>
      <c r="CQ84" s="149"/>
      <c r="CR84" s="149"/>
      <c r="CS84" s="149"/>
      <c r="CT84" s="149"/>
      <c r="CU84" s="149"/>
      <c r="CV84" s="149"/>
      <c r="CW84" s="149"/>
      <c r="CX84" s="149"/>
      <c r="CY84" s="149"/>
      <c r="CZ84" s="149"/>
      <c r="DA84" s="149"/>
      <c r="DB84" s="149"/>
      <c r="DC84" s="149"/>
      <c r="DD84" s="149"/>
      <c r="DE84" s="149"/>
      <c r="DF84" s="149"/>
      <c r="DG84" s="149"/>
      <c r="DH84" s="149"/>
      <c r="DI84" s="149"/>
      <c r="DJ84" s="149"/>
      <c r="DK84" s="149"/>
      <c r="DL84" s="149"/>
      <c r="DM84" s="149"/>
      <c r="DN84" s="149"/>
      <c r="DO84" s="149"/>
      <c r="DP84" s="149"/>
      <c r="DQ84" s="149"/>
      <c r="DR84" s="149"/>
      <c r="DS84" s="149"/>
      <c r="DT84" s="149"/>
      <c r="DU84" s="149"/>
      <c r="DV84" s="149"/>
      <c r="DW84" s="149"/>
      <c r="DX84" s="149"/>
      <c r="DY84" s="149"/>
      <c r="DZ84" s="149"/>
      <c r="EA84" s="149"/>
      <c r="EB84" s="149"/>
      <c r="EC84" s="149"/>
      <c r="ED84" s="149"/>
      <c r="EE84" s="149"/>
      <c r="EF84" s="149"/>
      <c r="EG84" s="149"/>
      <c r="EH84" s="149"/>
      <c r="EI84" s="149"/>
      <c r="EJ84" s="149"/>
      <c r="EK84" s="149"/>
      <c r="EL84" s="149"/>
      <c r="EM84" s="149"/>
      <c r="EN84" s="149"/>
      <c r="EO84" s="149"/>
      <c r="EP84" s="149"/>
      <c r="EQ84" s="149"/>
      <c r="ER84" s="149"/>
      <c r="ES84" s="149"/>
      <c r="ET84" s="149"/>
      <c r="EU84" s="149"/>
      <c r="EV84" s="149"/>
      <c r="EW84" s="149"/>
      <c r="EX84" s="149"/>
      <c r="EY84" s="149"/>
      <c r="EZ84" s="149"/>
      <c r="FA84" s="149"/>
      <c r="FB84" s="149"/>
      <c r="FC84" s="149"/>
      <c r="FD84" s="149"/>
      <c r="FE84" s="149"/>
      <c r="FF84" s="149"/>
      <c r="FG84" s="149"/>
      <c r="FH84" s="149"/>
      <c r="FI84" s="149"/>
      <c r="FJ84" s="149"/>
      <c r="FK84" s="149"/>
      <c r="FL84" s="149"/>
      <c r="FM84" s="149"/>
      <c r="FN84" s="149"/>
      <c r="FO84" s="149"/>
      <c r="FP84" s="149"/>
      <c r="FQ84" s="149"/>
      <c r="FR84" s="149"/>
      <c r="FS84" s="149"/>
      <c r="FT84" s="149"/>
      <c r="FU84" s="149"/>
      <c r="FV84" s="149"/>
      <c r="FW84" s="149"/>
      <c r="FX84" s="149"/>
      <c r="FY84" s="149"/>
      <c r="FZ84" s="149"/>
      <c r="GA84" s="149"/>
      <c r="GB84" s="149"/>
      <c r="GC84" s="149"/>
      <c r="GD84" s="149"/>
      <c r="GE84" s="149"/>
      <c r="GF84" s="149"/>
      <c r="GG84" s="149"/>
      <c r="GH84" s="149"/>
      <c r="GI84" s="149"/>
      <c r="GJ84" s="149"/>
      <c r="GK84" s="149"/>
      <c r="GL84" s="149"/>
      <c r="GM84" s="149"/>
      <c r="GN84" s="149"/>
      <c r="GO84" s="149"/>
      <c r="GP84" s="149"/>
      <c r="GQ84" s="149"/>
      <c r="GR84" s="149"/>
      <c r="GS84" s="149"/>
      <c r="GT84" s="149"/>
      <c r="GU84" s="149"/>
      <c r="GV84" s="149"/>
      <c r="GW84" s="149"/>
      <c r="GX84" s="149"/>
      <c r="GY84" s="149"/>
      <c r="GZ84" s="149"/>
      <c r="HA84" s="149"/>
      <c r="HB84" s="149"/>
      <c r="HC84" s="149"/>
      <c r="HD84" s="149"/>
      <c r="HE84" s="149"/>
      <c r="HF84" s="149"/>
      <c r="HG84" s="149"/>
      <c r="HH84" s="149"/>
      <c r="HI84" s="149"/>
      <c r="HJ84" s="149"/>
      <c r="HK84" s="149"/>
      <c r="HL84" s="149"/>
      <c r="HM84" s="149"/>
      <c r="HN84" s="149"/>
      <c r="HO84" s="149"/>
      <c r="HP84" s="149"/>
      <c r="HQ84" s="149"/>
      <c r="HR84" s="149"/>
      <c r="HS84" s="149"/>
      <c r="HT84" s="149"/>
      <c r="HU84" s="149"/>
      <c r="HV84" s="149"/>
      <c r="HW84" s="149"/>
      <c r="HX84" s="149"/>
      <c r="HY84" s="149"/>
      <c r="HZ84" s="149"/>
      <c r="IA84" s="149"/>
      <c r="IB84" s="149"/>
      <c r="IC84" s="149"/>
      <c r="ID84" s="149"/>
      <c r="IE84" s="149"/>
    </row>
    <row r="85" spans="1:239" ht="18.75" thickTop="1" x14ac:dyDescent="0.25">
      <c r="C85" s="140" t="s">
        <v>139</v>
      </c>
    </row>
    <row r="86" spans="1:239" x14ac:dyDescent="0.25">
      <c r="F86" s="138">
        <f>+Estadistica!F30+Cartografia!F31+'Habilitar Material'!F44+'Docum y Materiales'!F11+'Voto en el Extranjero'!F26+'Analisis de Casillas'!F33+'Preparacion Proceso'!F40</f>
        <v>12755479.4</v>
      </c>
    </row>
    <row r="87" spans="1:239" x14ac:dyDescent="0.25">
      <c r="B87" s="142"/>
      <c r="F87" s="147">
        <f>+F84-F86</f>
        <v>-2493120</v>
      </c>
    </row>
    <row r="88" spans="1:239" x14ac:dyDescent="0.25">
      <c r="B88" s="142"/>
      <c r="C88" s="146"/>
      <c r="F88" s="145"/>
    </row>
    <row r="89" spans="1:239" x14ac:dyDescent="0.25">
      <c r="B89" s="142"/>
      <c r="C89" s="146"/>
      <c r="F89" s="145"/>
    </row>
    <row r="90" spans="1:239" x14ac:dyDescent="0.25">
      <c r="B90" s="142"/>
      <c r="F90" s="145"/>
    </row>
    <row r="91" spans="1:239" x14ac:dyDescent="0.25">
      <c r="B91" s="142"/>
      <c r="C91" s="144"/>
      <c r="F91" s="143"/>
    </row>
    <row r="92" spans="1:239" x14ac:dyDescent="0.25">
      <c r="B92" s="142"/>
    </row>
    <row r="93" spans="1:239" x14ac:dyDescent="0.25">
      <c r="B93" s="142"/>
    </row>
  </sheetData>
  <mergeCells count="5">
    <mergeCell ref="B2:F2"/>
    <mergeCell ref="B3:F3"/>
    <mergeCell ref="B4:F4"/>
    <mergeCell ref="B5:F5"/>
    <mergeCell ref="G6:S6"/>
  </mergeCells>
  <pageMargins left="1.1417322834645669" right="0.15748031496062992" top="0.49" bottom="0.85" header="0.15748031496062992" footer="0.15748031496062992"/>
  <pageSetup paperSize="5" scale="75" orientation="landscape" r:id="rId1"/>
  <headerFooter alignWithMargins="0">
    <oddFooter>Página &amp;P de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39"/>
  <sheetViews>
    <sheetView topLeftCell="B1" zoomScale="80" zoomScaleNormal="80" workbookViewId="0">
      <pane ySplit="7" topLeftCell="A8" activePane="bottomLeft" state="frozen"/>
      <selection activeCell="F22" sqref="F22"/>
      <selection pane="bottomLeft" activeCell="F22" sqref="F22"/>
    </sheetView>
  </sheetViews>
  <sheetFormatPr baseColWidth="10" defaultColWidth="11.42578125" defaultRowHeight="18" x14ac:dyDescent="0.25"/>
  <cols>
    <col min="1" max="1" width="7.140625" style="141" customWidth="1"/>
    <col min="2" max="2" width="7.5703125" style="140" bestFit="1" customWidth="1"/>
    <col min="3" max="3" width="45.7109375" style="140" customWidth="1"/>
    <col min="4" max="4" width="10.42578125" style="139" customWidth="1"/>
    <col min="5" max="5" width="9.28515625" style="138" bestFit="1" customWidth="1"/>
    <col min="6" max="6" width="14.140625" style="138" customWidth="1"/>
    <col min="7" max="7" width="9.28515625" style="137" customWidth="1"/>
    <col min="8" max="8" width="12.140625" style="137" customWidth="1"/>
    <col min="9" max="9" width="11.42578125" style="137"/>
    <col min="10" max="10" width="10.28515625" style="137" customWidth="1"/>
    <col min="11" max="11" width="11" style="137" customWidth="1"/>
    <col min="12" max="12" width="8.7109375" style="137" customWidth="1"/>
    <col min="13" max="13" width="10" style="137" customWidth="1"/>
    <col min="14" max="14" width="9.5703125" style="137" customWidth="1"/>
    <col min="15" max="15" width="10.7109375" style="137" customWidth="1"/>
    <col min="16" max="16" width="9.7109375" style="137" customWidth="1"/>
    <col min="17" max="17" width="11.5703125" style="137" customWidth="1"/>
    <col min="18" max="18" width="12.28515625" style="137" customWidth="1"/>
    <col min="19" max="19" width="9.85546875" style="137" customWidth="1"/>
    <col min="20" max="239" width="11.42578125" style="122"/>
    <col min="240" max="16384" width="11.42578125" style="121"/>
  </cols>
  <sheetData>
    <row r="1" spans="1:240" ht="31.15" customHeight="1" thickBot="1" x14ac:dyDescent="0.3"/>
    <row r="2" spans="1:240" ht="19.899999999999999" customHeight="1" x14ac:dyDescent="0.25">
      <c r="B2" s="333" t="str">
        <f>'[1]TOTAL GENERALCALEND.'!B2:G2</f>
        <v>INSTITUTO ELECTORAL Y DE PARTICIPACIÓN CIUDADANA DEL ESTADO DE JALISCO</v>
      </c>
      <c r="C2" s="334"/>
      <c r="D2" s="334"/>
      <c r="E2" s="334"/>
      <c r="F2" s="335"/>
    </row>
    <row r="3" spans="1:240" ht="12" customHeight="1" x14ac:dyDescent="0.25">
      <c r="B3" s="336" t="s">
        <v>160</v>
      </c>
      <c r="C3" s="337"/>
      <c r="D3" s="337"/>
      <c r="E3" s="337"/>
      <c r="F3" s="338"/>
    </row>
    <row r="4" spans="1:240" x14ac:dyDescent="0.25">
      <c r="B4" s="321" t="s">
        <v>158</v>
      </c>
      <c r="C4" s="322"/>
      <c r="D4" s="322"/>
      <c r="E4" s="322"/>
      <c r="F4" s="323"/>
      <c r="G4" s="123"/>
    </row>
    <row r="5" spans="1:240" ht="33" customHeight="1" thickBot="1" x14ac:dyDescent="0.3">
      <c r="B5" s="339" t="s">
        <v>134</v>
      </c>
      <c r="C5" s="340"/>
      <c r="D5" s="340"/>
      <c r="E5" s="340"/>
      <c r="F5" s="341"/>
    </row>
    <row r="6" spans="1:240" ht="15" x14ac:dyDescent="0.25">
      <c r="A6" s="121"/>
      <c r="B6" s="139"/>
      <c r="C6" s="121"/>
      <c r="E6" s="121"/>
      <c r="F6" s="121"/>
      <c r="G6" s="324" t="s">
        <v>157</v>
      </c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6"/>
      <c r="T6" s="123"/>
      <c r="IF6" s="122"/>
    </row>
    <row r="7" spans="1:240" ht="27" x14ac:dyDescent="0.25">
      <c r="B7" s="136" t="s">
        <v>187</v>
      </c>
      <c r="C7" s="136" t="s">
        <v>186</v>
      </c>
      <c r="D7" s="136" t="s">
        <v>136</v>
      </c>
      <c r="E7" s="135" t="s">
        <v>154</v>
      </c>
      <c r="F7" s="135" t="s">
        <v>153</v>
      </c>
      <c r="G7" s="134" t="s">
        <v>152</v>
      </c>
      <c r="H7" s="134" t="s">
        <v>151</v>
      </c>
      <c r="I7" s="134" t="s">
        <v>150</v>
      </c>
      <c r="J7" s="134" t="s">
        <v>149</v>
      </c>
      <c r="K7" s="134" t="s">
        <v>148</v>
      </c>
      <c r="L7" s="134" t="s">
        <v>147</v>
      </c>
      <c r="M7" s="134" t="s">
        <v>146</v>
      </c>
      <c r="N7" s="134" t="s">
        <v>145</v>
      </c>
      <c r="O7" s="134" t="s">
        <v>144</v>
      </c>
      <c r="P7" s="134" t="s">
        <v>143</v>
      </c>
      <c r="Q7" s="134" t="s">
        <v>142</v>
      </c>
      <c r="R7" s="134" t="s">
        <v>141</v>
      </c>
      <c r="S7" s="133" t="s">
        <v>140</v>
      </c>
    </row>
    <row r="8" spans="1:240" x14ac:dyDescent="0.25">
      <c r="B8" s="208"/>
      <c r="C8" s="208"/>
      <c r="D8" s="207"/>
      <c r="E8" s="206"/>
      <c r="F8" s="206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</row>
    <row r="9" spans="1:240" ht="42.6" hidden="1" customHeight="1" thickBot="1" x14ac:dyDescent="0.3">
      <c r="B9" s="164">
        <v>2141</v>
      </c>
      <c r="C9" s="163" t="s">
        <v>190</v>
      </c>
      <c r="D9" s="192"/>
      <c r="E9" s="192"/>
      <c r="F9" s="162">
        <f>SUM(F10:F11)</f>
        <v>0</v>
      </c>
      <c r="G9" s="162">
        <f t="shared" ref="G9:R9" si="0">SUM(G10:G11)</f>
        <v>0</v>
      </c>
      <c r="H9" s="162">
        <f t="shared" si="0"/>
        <v>0</v>
      </c>
      <c r="I9" s="162">
        <f t="shared" si="0"/>
        <v>0</v>
      </c>
      <c r="J9" s="162">
        <f t="shared" si="0"/>
        <v>0</v>
      </c>
      <c r="K9" s="162">
        <f t="shared" si="0"/>
        <v>0</v>
      </c>
      <c r="L9" s="162">
        <f t="shared" si="0"/>
        <v>0</v>
      </c>
      <c r="M9" s="162">
        <f t="shared" si="0"/>
        <v>0</v>
      </c>
      <c r="N9" s="162">
        <f t="shared" si="0"/>
        <v>0</v>
      </c>
      <c r="O9" s="162">
        <f t="shared" si="0"/>
        <v>0</v>
      </c>
      <c r="P9" s="162">
        <f t="shared" si="0"/>
        <v>0</v>
      </c>
      <c r="Q9" s="162">
        <f t="shared" si="0"/>
        <v>0</v>
      </c>
      <c r="R9" s="162">
        <f t="shared" si="0"/>
        <v>0</v>
      </c>
      <c r="S9" s="124">
        <f t="shared" ref="S9:S17" si="1">SUM(G9:R9)</f>
        <v>0</v>
      </c>
    </row>
    <row r="10" spans="1:240" hidden="1" x14ac:dyDescent="0.25">
      <c r="B10" s="160">
        <v>2141</v>
      </c>
      <c r="C10" s="184"/>
      <c r="D10" s="157"/>
      <c r="E10" s="156"/>
      <c r="F10" s="156">
        <f>D10*E10</f>
        <v>0</v>
      </c>
      <c r="G10" s="190"/>
      <c r="H10" s="190"/>
      <c r="I10" s="190"/>
      <c r="J10" s="190">
        <f t="shared" ref="J10:R11" si="2">I10</f>
        <v>0</v>
      </c>
      <c r="K10" s="190">
        <f t="shared" si="2"/>
        <v>0</v>
      </c>
      <c r="L10" s="190">
        <f t="shared" si="2"/>
        <v>0</v>
      </c>
      <c r="M10" s="190">
        <f>F10</f>
        <v>0</v>
      </c>
      <c r="N10" s="190"/>
      <c r="O10" s="190">
        <f t="shared" si="2"/>
        <v>0</v>
      </c>
      <c r="P10" s="190">
        <f t="shared" si="2"/>
        <v>0</v>
      </c>
      <c r="Q10" s="190">
        <f t="shared" si="2"/>
        <v>0</v>
      </c>
      <c r="R10" s="190">
        <f t="shared" si="2"/>
        <v>0</v>
      </c>
      <c r="S10" s="154">
        <f t="shared" si="1"/>
        <v>0</v>
      </c>
    </row>
    <row r="11" spans="1:240" ht="24.6" hidden="1" customHeight="1" x14ac:dyDescent="0.25">
      <c r="B11" s="185">
        <v>2141</v>
      </c>
      <c r="C11" s="196"/>
      <c r="D11" s="177">
        <v>0</v>
      </c>
      <c r="E11" s="176"/>
      <c r="F11" s="156">
        <f>D11*E11</f>
        <v>0</v>
      </c>
      <c r="G11" s="195"/>
      <c r="H11" s="195"/>
      <c r="I11" s="195"/>
      <c r="J11" s="195">
        <f>H11</f>
        <v>0</v>
      </c>
      <c r="K11" s="195"/>
      <c r="L11" s="195">
        <f>J11</f>
        <v>0</v>
      </c>
      <c r="M11" s="195">
        <f>F11/4</f>
        <v>0</v>
      </c>
      <c r="N11" s="195">
        <f>M11</f>
        <v>0</v>
      </c>
      <c r="O11" s="195">
        <f t="shared" si="2"/>
        <v>0</v>
      </c>
      <c r="P11" s="195">
        <f t="shared" si="2"/>
        <v>0</v>
      </c>
      <c r="Q11" s="195"/>
      <c r="R11" s="195"/>
      <c r="S11" s="154">
        <f t="shared" si="1"/>
        <v>0</v>
      </c>
    </row>
    <row r="12" spans="1:240" ht="33" hidden="1" customHeight="1" thickBot="1" x14ac:dyDescent="0.3">
      <c r="A12" s="121"/>
      <c r="B12" s="127">
        <v>2214</v>
      </c>
      <c r="C12" s="126" t="s">
        <v>189</v>
      </c>
      <c r="D12" s="192"/>
      <c r="E12" s="192"/>
      <c r="F12" s="162">
        <f t="shared" ref="F12:R12" si="3">SUM(F13:F17)</f>
        <v>0</v>
      </c>
      <c r="G12" s="162">
        <f t="shared" si="3"/>
        <v>0</v>
      </c>
      <c r="H12" s="162">
        <f t="shared" si="3"/>
        <v>0</v>
      </c>
      <c r="I12" s="162">
        <f t="shared" si="3"/>
        <v>0</v>
      </c>
      <c r="J12" s="162">
        <f t="shared" si="3"/>
        <v>0</v>
      </c>
      <c r="K12" s="162">
        <f t="shared" si="3"/>
        <v>0</v>
      </c>
      <c r="L12" s="162">
        <f t="shared" si="3"/>
        <v>0</v>
      </c>
      <c r="M12" s="162">
        <f t="shared" si="3"/>
        <v>0</v>
      </c>
      <c r="N12" s="162">
        <f t="shared" si="3"/>
        <v>0</v>
      </c>
      <c r="O12" s="162">
        <f t="shared" si="3"/>
        <v>0</v>
      </c>
      <c r="P12" s="162">
        <f t="shared" si="3"/>
        <v>0</v>
      </c>
      <c r="Q12" s="162">
        <f t="shared" si="3"/>
        <v>0</v>
      </c>
      <c r="R12" s="162">
        <f t="shared" si="3"/>
        <v>0</v>
      </c>
      <c r="S12" s="124">
        <f t="shared" si="1"/>
        <v>0</v>
      </c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  <c r="BH12" s="121"/>
      <c r="BI12" s="121"/>
      <c r="BJ12" s="121"/>
      <c r="BK12" s="121"/>
      <c r="BL12" s="121"/>
      <c r="BM12" s="121"/>
      <c r="BN12" s="121"/>
      <c r="BO12" s="121"/>
      <c r="BP12" s="121"/>
      <c r="BQ12" s="121"/>
      <c r="BR12" s="121"/>
      <c r="BS12" s="121"/>
      <c r="BT12" s="121"/>
      <c r="BU12" s="121"/>
      <c r="BV12" s="121"/>
      <c r="BW12" s="121"/>
      <c r="BX12" s="121"/>
      <c r="BY12" s="121"/>
      <c r="BZ12" s="121"/>
      <c r="CA12" s="121"/>
      <c r="CB12" s="121"/>
      <c r="CC12" s="121"/>
      <c r="CD12" s="121"/>
      <c r="CE12" s="121"/>
      <c r="CF12" s="121"/>
      <c r="CG12" s="121"/>
      <c r="CH12" s="121"/>
      <c r="CI12" s="121"/>
      <c r="CJ12" s="121"/>
      <c r="CK12" s="121"/>
      <c r="CL12" s="121"/>
      <c r="CM12" s="121"/>
      <c r="CN12" s="121"/>
      <c r="CO12" s="121"/>
      <c r="CP12" s="121"/>
      <c r="CQ12" s="121"/>
      <c r="CR12" s="121"/>
      <c r="CS12" s="121"/>
      <c r="CT12" s="121"/>
      <c r="CU12" s="121"/>
      <c r="CV12" s="121"/>
      <c r="CW12" s="121"/>
      <c r="CX12" s="121"/>
      <c r="CY12" s="121"/>
      <c r="CZ12" s="121"/>
      <c r="DA12" s="121"/>
      <c r="DB12" s="121"/>
      <c r="DC12" s="121"/>
      <c r="DD12" s="121"/>
      <c r="DE12" s="121"/>
      <c r="DF12" s="121"/>
      <c r="DG12" s="121"/>
      <c r="DH12" s="121"/>
      <c r="DI12" s="121"/>
      <c r="DJ12" s="121"/>
      <c r="DK12" s="121"/>
      <c r="DL12" s="121"/>
      <c r="DM12" s="121"/>
      <c r="DN12" s="121"/>
      <c r="DO12" s="121"/>
      <c r="DP12" s="121"/>
      <c r="DQ12" s="121"/>
      <c r="DR12" s="121"/>
      <c r="DS12" s="121"/>
      <c r="DT12" s="121"/>
      <c r="DU12" s="121"/>
      <c r="DV12" s="121"/>
      <c r="DW12" s="121"/>
      <c r="DX12" s="121"/>
      <c r="DY12" s="121"/>
      <c r="DZ12" s="121"/>
      <c r="EA12" s="121"/>
      <c r="EB12" s="121"/>
      <c r="EC12" s="121"/>
      <c r="ED12" s="121"/>
      <c r="EE12" s="121"/>
      <c r="EF12" s="121"/>
      <c r="EG12" s="121"/>
      <c r="EH12" s="121"/>
      <c r="EI12" s="121"/>
      <c r="EJ12" s="121"/>
      <c r="EK12" s="121"/>
      <c r="EL12" s="121"/>
      <c r="EM12" s="121"/>
      <c r="EN12" s="121"/>
      <c r="EO12" s="121"/>
      <c r="EP12" s="121"/>
      <c r="EQ12" s="121"/>
      <c r="ER12" s="121"/>
      <c r="ES12" s="121"/>
      <c r="ET12" s="121"/>
      <c r="EU12" s="121"/>
      <c r="EV12" s="121"/>
      <c r="EW12" s="121"/>
      <c r="EX12" s="121"/>
      <c r="EY12" s="121"/>
      <c r="EZ12" s="121"/>
      <c r="FA12" s="121"/>
      <c r="FB12" s="121"/>
      <c r="FC12" s="121"/>
      <c r="FD12" s="121"/>
      <c r="FE12" s="121"/>
      <c r="FF12" s="121"/>
      <c r="FG12" s="121"/>
      <c r="FH12" s="121"/>
      <c r="FI12" s="121"/>
      <c r="FJ12" s="121"/>
      <c r="FK12" s="121"/>
      <c r="FL12" s="121"/>
      <c r="FM12" s="121"/>
      <c r="FN12" s="121"/>
      <c r="FO12" s="121"/>
      <c r="FP12" s="121"/>
      <c r="FQ12" s="121"/>
      <c r="FR12" s="121"/>
      <c r="FS12" s="121"/>
      <c r="FT12" s="121"/>
      <c r="FU12" s="121"/>
      <c r="FV12" s="121"/>
      <c r="FW12" s="121"/>
      <c r="FX12" s="121"/>
      <c r="FY12" s="121"/>
      <c r="FZ12" s="121"/>
      <c r="GA12" s="121"/>
      <c r="GB12" s="121"/>
      <c r="GC12" s="121"/>
      <c r="GD12" s="121"/>
      <c r="GE12" s="121"/>
      <c r="GF12" s="121"/>
      <c r="GG12" s="121"/>
      <c r="GH12" s="121"/>
      <c r="GI12" s="121"/>
      <c r="GJ12" s="121"/>
      <c r="GK12" s="121"/>
      <c r="GL12" s="121"/>
      <c r="GM12" s="121"/>
      <c r="GN12" s="121"/>
      <c r="GO12" s="121"/>
      <c r="GP12" s="121"/>
      <c r="GQ12" s="121"/>
      <c r="GR12" s="121"/>
      <c r="GS12" s="121"/>
      <c r="GT12" s="121"/>
      <c r="GU12" s="121"/>
      <c r="GV12" s="121"/>
      <c r="GW12" s="121"/>
      <c r="GX12" s="121"/>
      <c r="GY12" s="121"/>
      <c r="GZ12" s="121"/>
      <c r="HA12" s="121"/>
      <c r="HB12" s="121"/>
      <c r="HC12" s="121"/>
      <c r="HD12" s="121"/>
      <c r="HE12" s="121"/>
      <c r="HF12" s="121"/>
      <c r="HG12" s="121"/>
      <c r="HH12" s="121"/>
      <c r="HI12" s="121"/>
      <c r="HJ12" s="121"/>
      <c r="HK12" s="121"/>
      <c r="HL12" s="121"/>
      <c r="HM12" s="121"/>
      <c r="HN12" s="121"/>
      <c r="HO12" s="121"/>
      <c r="HP12" s="121"/>
      <c r="HQ12" s="121"/>
      <c r="HR12" s="121"/>
      <c r="HS12" s="121"/>
      <c r="HT12" s="121"/>
      <c r="HU12" s="121"/>
      <c r="HV12" s="121"/>
      <c r="HW12" s="121"/>
      <c r="HX12" s="121"/>
      <c r="HY12" s="121"/>
      <c r="HZ12" s="121"/>
      <c r="IA12" s="121"/>
      <c r="IB12" s="121"/>
      <c r="IC12" s="121"/>
      <c r="ID12" s="121"/>
      <c r="IE12" s="121"/>
    </row>
    <row r="13" spans="1:240" ht="13.5" hidden="1" x14ac:dyDescent="0.25">
      <c r="A13" s="121"/>
      <c r="B13" s="160">
        <v>2214</v>
      </c>
      <c r="C13" s="184"/>
      <c r="D13" s="157"/>
      <c r="E13" s="156"/>
      <c r="F13" s="156">
        <f>D13*E13</f>
        <v>0</v>
      </c>
      <c r="G13" s="190"/>
      <c r="H13" s="190" t="s">
        <v>139</v>
      </c>
      <c r="I13" s="190" t="s">
        <v>139</v>
      </c>
      <c r="J13" s="190">
        <f>G13</f>
        <v>0</v>
      </c>
      <c r="K13" s="190" t="str">
        <f>I13</f>
        <v xml:space="preserve"> </v>
      </c>
      <c r="L13" s="190">
        <f>F13/4</f>
        <v>0</v>
      </c>
      <c r="M13" s="190"/>
      <c r="N13" s="190">
        <f>L13</f>
        <v>0</v>
      </c>
      <c r="O13" s="190"/>
      <c r="P13" s="190">
        <f>N13</f>
        <v>0</v>
      </c>
      <c r="Q13" s="190"/>
      <c r="R13" s="190">
        <f>N13</f>
        <v>0</v>
      </c>
      <c r="S13" s="154">
        <f t="shared" si="1"/>
        <v>0</v>
      </c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  <c r="BI13" s="121"/>
      <c r="BJ13" s="121"/>
      <c r="BK13" s="121"/>
      <c r="BL13" s="121"/>
      <c r="BM13" s="121"/>
      <c r="BN13" s="121"/>
      <c r="BO13" s="121"/>
      <c r="BP13" s="121"/>
      <c r="BQ13" s="121"/>
      <c r="BR13" s="121"/>
      <c r="BS13" s="121"/>
      <c r="BT13" s="121"/>
      <c r="BU13" s="121"/>
      <c r="BV13" s="121"/>
      <c r="BW13" s="121"/>
      <c r="BX13" s="121"/>
      <c r="BY13" s="121"/>
      <c r="BZ13" s="121"/>
      <c r="CA13" s="121"/>
      <c r="CB13" s="121"/>
      <c r="CC13" s="121"/>
      <c r="CD13" s="121"/>
      <c r="CE13" s="121"/>
      <c r="CF13" s="121"/>
      <c r="CG13" s="121"/>
      <c r="CH13" s="121"/>
      <c r="CI13" s="121"/>
      <c r="CJ13" s="121"/>
      <c r="CK13" s="121"/>
      <c r="CL13" s="121"/>
      <c r="CM13" s="121"/>
      <c r="CN13" s="121"/>
      <c r="CO13" s="121"/>
      <c r="CP13" s="121"/>
      <c r="CQ13" s="121"/>
      <c r="CR13" s="121"/>
      <c r="CS13" s="121"/>
      <c r="CT13" s="121"/>
      <c r="CU13" s="121"/>
      <c r="CV13" s="121"/>
      <c r="CW13" s="121"/>
      <c r="CX13" s="121"/>
      <c r="CY13" s="121"/>
      <c r="CZ13" s="121"/>
      <c r="DA13" s="121"/>
      <c r="DB13" s="121"/>
      <c r="DC13" s="121"/>
      <c r="DD13" s="121"/>
      <c r="DE13" s="121"/>
      <c r="DF13" s="121"/>
      <c r="DG13" s="121"/>
      <c r="DH13" s="121"/>
      <c r="DI13" s="121"/>
      <c r="DJ13" s="121"/>
      <c r="DK13" s="121"/>
      <c r="DL13" s="121"/>
      <c r="DM13" s="121"/>
      <c r="DN13" s="121"/>
      <c r="DO13" s="121"/>
      <c r="DP13" s="121"/>
      <c r="DQ13" s="121"/>
      <c r="DR13" s="121"/>
      <c r="DS13" s="121"/>
      <c r="DT13" s="121"/>
      <c r="DU13" s="121"/>
      <c r="DV13" s="121"/>
      <c r="DW13" s="121"/>
      <c r="DX13" s="121"/>
      <c r="DY13" s="121"/>
      <c r="DZ13" s="121"/>
      <c r="EA13" s="121"/>
      <c r="EB13" s="121"/>
      <c r="EC13" s="121"/>
      <c r="ED13" s="121"/>
      <c r="EE13" s="121"/>
      <c r="EF13" s="121"/>
      <c r="EG13" s="121"/>
      <c r="EH13" s="121"/>
      <c r="EI13" s="121"/>
      <c r="EJ13" s="121"/>
      <c r="EK13" s="121"/>
      <c r="EL13" s="121"/>
      <c r="EM13" s="121"/>
      <c r="EN13" s="121"/>
      <c r="EO13" s="121"/>
      <c r="EP13" s="121"/>
      <c r="EQ13" s="121"/>
      <c r="ER13" s="121"/>
      <c r="ES13" s="121"/>
      <c r="ET13" s="121"/>
      <c r="EU13" s="121"/>
      <c r="EV13" s="121"/>
      <c r="EW13" s="121"/>
      <c r="EX13" s="121"/>
      <c r="EY13" s="121"/>
      <c r="EZ13" s="121"/>
      <c r="FA13" s="121"/>
      <c r="FB13" s="121"/>
      <c r="FC13" s="121"/>
      <c r="FD13" s="121"/>
      <c r="FE13" s="121"/>
      <c r="FF13" s="121"/>
      <c r="FG13" s="121"/>
      <c r="FH13" s="121"/>
      <c r="FI13" s="121"/>
      <c r="FJ13" s="121"/>
      <c r="FK13" s="121"/>
      <c r="FL13" s="121"/>
      <c r="FM13" s="121"/>
      <c r="FN13" s="121"/>
      <c r="FO13" s="121"/>
      <c r="FP13" s="121"/>
      <c r="FQ13" s="121"/>
      <c r="FR13" s="121"/>
      <c r="FS13" s="121"/>
      <c r="FT13" s="121"/>
      <c r="FU13" s="121"/>
      <c r="FV13" s="121"/>
      <c r="FW13" s="121"/>
      <c r="FX13" s="121"/>
      <c r="FY13" s="121"/>
      <c r="FZ13" s="121"/>
      <c r="GA13" s="121"/>
      <c r="GB13" s="121"/>
      <c r="GC13" s="121"/>
      <c r="GD13" s="121"/>
      <c r="GE13" s="121"/>
      <c r="GF13" s="121"/>
      <c r="GG13" s="121"/>
      <c r="GH13" s="121"/>
      <c r="GI13" s="121"/>
      <c r="GJ13" s="121"/>
      <c r="GK13" s="121"/>
      <c r="GL13" s="121"/>
      <c r="GM13" s="121"/>
      <c r="GN13" s="121"/>
      <c r="GO13" s="121"/>
      <c r="GP13" s="121"/>
      <c r="GQ13" s="121"/>
      <c r="GR13" s="121"/>
      <c r="GS13" s="121"/>
      <c r="GT13" s="121"/>
      <c r="GU13" s="121"/>
      <c r="GV13" s="121"/>
      <c r="GW13" s="121"/>
      <c r="GX13" s="121"/>
      <c r="GY13" s="121"/>
      <c r="GZ13" s="121"/>
      <c r="HA13" s="121"/>
      <c r="HB13" s="121"/>
      <c r="HC13" s="121"/>
      <c r="HD13" s="121"/>
      <c r="HE13" s="121"/>
      <c r="HF13" s="121"/>
      <c r="HG13" s="121"/>
      <c r="HH13" s="121"/>
      <c r="HI13" s="121"/>
      <c r="HJ13" s="121"/>
      <c r="HK13" s="121"/>
      <c r="HL13" s="121"/>
      <c r="HM13" s="121"/>
      <c r="HN13" s="121"/>
      <c r="HO13" s="121"/>
      <c r="HP13" s="121"/>
      <c r="HQ13" s="121"/>
      <c r="HR13" s="121"/>
      <c r="HS13" s="121"/>
      <c r="HT13" s="121"/>
      <c r="HU13" s="121"/>
      <c r="HV13" s="121"/>
      <c r="HW13" s="121"/>
      <c r="HX13" s="121"/>
      <c r="HY13" s="121"/>
      <c r="HZ13" s="121"/>
      <c r="IA13" s="121"/>
      <c r="IB13" s="121"/>
      <c r="IC13" s="121"/>
      <c r="ID13" s="121"/>
      <c r="IE13" s="121"/>
    </row>
    <row r="14" spans="1:240" ht="13.5" hidden="1" x14ac:dyDescent="0.25">
      <c r="A14" s="121"/>
      <c r="B14" s="160">
        <v>2214</v>
      </c>
      <c r="C14" s="184"/>
      <c r="D14" s="157"/>
      <c r="E14" s="156"/>
      <c r="F14" s="156">
        <f>D14*E14</f>
        <v>0</v>
      </c>
      <c r="G14" s="190"/>
      <c r="H14" s="190">
        <f>F14/10</f>
        <v>0</v>
      </c>
      <c r="I14" s="190">
        <f>H14</f>
        <v>0</v>
      </c>
      <c r="J14" s="190">
        <f>I14</f>
        <v>0</v>
      </c>
      <c r="K14" s="190">
        <f>J14</f>
        <v>0</v>
      </c>
      <c r="L14" s="190">
        <f t="shared" ref="L14:Q14" si="4">K14</f>
        <v>0</v>
      </c>
      <c r="M14" s="190">
        <f t="shared" si="4"/>
        <v>0</v>
      </c>
      <c r="N14" s="190">
        <f t="shared" si="4"/>
        <v>0</v>
      </c>
      <c r="O14" s="190">
        <f t="shared" si="4"/>
        <v>0</v>
      </c>
      <c r="P14" s="190">
        <f t="shared" si="4"/>
        <v>0</v>
      </c>
      <c r="Q14" s="190">
        <f t="shared" si="4"/>
        <v>0</v>
      </c>
      <c r="R14" s="190"/>
      <c r="S14" s="154">
        <f t="shared" si="1"/>
        <v>0</v>
      </c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121"/>
      <c r="BK14" s="121"/>
      <c r="BL14" s="121"/>
      <c r="BM14" s="121"/>
      <c r="BN14" s="121"/>
      <c r="BO14" s="121"/>
      <c r="BP14" s="121"/>
      <c r="BQ14" s="121"/>
      <c r="BR14" s="121"/>
      <c r="BS14" s="121"/>
      <c r="BT14" s="121"/>
      <c r="BU14" s="121"/>
      <c r="BV14" s="121"/>
      <c r="BW14" s="121"/>
      <c r="BX14" s="121"/>
      <c r="BY14" s="121"/>
      <c r="BZ14" s="121"/>
      <c r="CA14" s="121"/>
      <c r="CB14" s="121"/>
      <c r="CC14" s="121"/>
      <c r="CD14" s="121"/>
      <c r="CE14" s="121"/>
      <c r="CF14" s="121"/>
      <c r="CG14" s="121"/>
      <c r="CH14" s="121"/>
      <c r="CI14" s="121"/>
      <c r="CJ14" s="121"/>
      <c r="CK14" s="121"/>
      <c r="CL14" s="121"/>
      <c r="CM14" s="121"/>
      <c r="CN14" s="121"/>
      <c r="CO14" s="121"/>
      <c r="CP14" s="121"/>
      <c r="CQ14" s="121"/>
      <c r="CR14" s="121"/>
      <c r="CS14" s="121"/>
      <c r="CT14" s="121"/>
      <c r="CU14" s="121"/>
      <c r="CV14" s="121"/>
      <c r="CW14" s="121"/>
      <c r="CX14" s="121"/>
      <c r="CY14" s="121"/>
      <c r="CZ14" s="121"/>
      <c r="DA14" s="121"/>
      <c r="DB14" s="121"/>
      <c r="DC14" s="121"/>
      <c r="DD14" s="121"/>
      <c r="DE14" s="121"/>
      <c r="DF14" s="121"/>
      <c r="DG14" s="121"/>
      <c r="DH14" s="121"/>
      <c r="DI14" s="121"/>
      <c r="DJ14" s="121"/>
      <c r="DK14" s="121"/>
      <c r="DL14" s="121"/>
      <c r="DM14" s="121"/>
      <c r="DN14" s="121"/>
      <c r="DO14" s="121"/>
      <c r="DP14" s="121"/>
      <c r="DQ14" s="121"/>
      <c r="DR14" s="121"/>
      <c r="DS14" s="121"/>
      <c r="DT14" s="121"/>
      <c r="DU14" s="121"/>
      <c r="DV14" s="121"/>
      <c r="DW14" s="121"/>
      <c r="DX14" s="121"/>
      <c r="DY14" s="121"/>
      <c r="DZ14" s="121"/>
      <c r="EA14" s="121"/>
      <c r="EB14" s="121"/>
      <c r="EC14" s="121"/>
      <c r="ED14" s="121"/>
      <c r="EE14" s="121"/>
      <c r="EF14" s="121"/>
      <c r="EG14" s="121"/>
      <c r="EH14" s="121"/>
      <c r="EI14" s="121"/>
      <c r="EJ14" s="121"/>
      <c r="EK14" s="121"/>
      <c r="EL14" s="121"/>
      <c r="EM14" s="121"/>
      <c r="EN14" s="121"/>
      <c r="EO14" s="121"/>
      <c r="EP14" s="121"/>
      <c r="EQ14" s="121"/>
      <c r="ER14" s="121"/>
      <c r="ES14" s="121"/>
      <c r="ET14" s="121"/>
      <c r="EU14" s="121"/>
      <c r="EV14" s="121"/>
      <c r="EW14" s="121"/>
      <c r="EX14" s="121"/>
      <c r="EY14" s="121"/>
      <c r="EZ14" s="121"/>
      <c r="FA14" s="121"/>
      <c r="FB14" s="121"/>
      <c r="FC14" s="121"/>
      <c r="FD14" s="121"/>
      <c r="FE14" s="121"/>
      <c r="FF14" s="121"/>
      <c r="FG14" s="121"/>
      <c r="FH14" s="121"/>
      <c r="FI14" s="121"/>
      <c r="FJ14" s="121"/>
      <c r="FK14" s="121"/>
      <c r="FL14" s="121"/>
      <c r="FM14" s="121"/>
      <c r="FN14" s="121"/>
      <c r="FO14" s="121"/>
      <c r="FP14" s="121"/>
      <c r="FQ14" s="121"/>
      <c r="FR14" s="121"/>
      <c r="FS14" s="121"/>
      <c r="FT14" s="121"/>
      <c r="FU14" s="121"/>
      <c r="FV14" s="121"/>
      <c r="FW14" s="121"/>
      <c r="FX14" s="121"/>
      <c r="FY14" s="121"/>
      <c r="FZ14" s="121"/>
      <c r="GA14" s="121"/>
      <c r="GB14" s="121"/>
      <c r="GC14" s="121"/>
      <c r="GD14" s="121"/>
      <c r="GE14" s="121"/>
      <c r="GF14" s="121"/>
      <c r="GG14" s="121"/>
      <c r="GH14" s="121"/>
      <c r="GI14" s="121"/>
      <c r="GJ14" s="121"/>
      <c r="GK14" s="121"/>
      <c r="GL14" s="121"/>
      <c r="GM14" s="121"/>
      <c r="GN14" s="121"/>
      <c r="GO14" s="121"/>
      <c r="GP14" s="121"/>
      <c r="GQ14" s="121"/>
      <c r="GR14" s="121"/>
      <c r="GS14" s="121"/>
      <c r="GT14" s="121"/>
      <c r="GU14" s="121"/>
      <c r="GV14" s="121"/>
      <c r="GW14" s="121"/>
      <c r="GX14" s="121"/>
      <c r="GY14" s="121"/>
      <c r="GZ14" s="121"/>
      <c r="HA14" s="121"/>
      <c r="HB14" s="121"/>
      <c r="HC14" s="121"/>
      <c r="HD14" s="121"/>
      <c r="HE14" s="121"/>
      <c r="HF14" s="121"/>
      <c r="HG14" s="121"/>
      <c r="HH14" s="121"/>
      <c r="HI14" s="121"/>
      <c r="HJ14" s="121"/>
      <c r="HK14" s="121"/>
      <c r="HL14" s="121"/>
      <c r="HM14" s="121"/>
      <c r="HN14" s="121"/>
      <c r="HO14" s="121"/>
      <c r="HP14" s="121"/>
      <c r="HQ14" s="121"/>
      <c r="HR14" s="121"/>
      <c r="HS14" s="121"/>
      <c r="HT14" s="121"/>
      <c r="HU14" s="121"/>
      <c r="HV14" s="121"/>
      <c r="HW14" s="121"/>
      <c r="HX14" s="121"/>
      <c r="HY14" s="121"/>
      <c r="HZ14" s="121"/>
      <c r="IA14" s="121"/>
      <c r="IB14" s="121"/>
      <c r="IC14" s="121"/>
      <c r="ID14" s="121"/>
      <c r="IE14" s="121"/>
    </row>
    <row r="15" spans="1:240" ht="13.5" hidden="1" x14ac:dyDescent="0.25">
      <c r="A15" s="121"/>
      <c r="B15" s="160"/>
      <c r="C15" s="184"/>
      <c r="D15" s="157"/>
      <c r="E15" s="156"/>
      <c r="F15" s="156">
        <f>D15*E15</f>
        <v>0</v>
      </c>
      <c r="G15" s="190">
        <f>F15/6</f>
        <v>0</v>
      </c>
      <c r="H15" s="190"/>
      <c r="I15" s="190">
        <f>G15</f>
        <v>0</v>
      </c>
      <c r="J15" s="190"/>
      <c r="K15" s="190">
        <f>I15</f>
        <v>0</v>
      </c>
      <c r="L15" s="190"/>
      <c r="M15" s="190">
        <f>K15</f>
        <v>0</v>
      </c>
      <c r="N15" s="190" t="s">
        <v>139</v>
      </c>
      <c r="O15" s="190">
        <f>M15</f>
        <v>0</v>
      </c>
      <c r="P15" s="190" t="s">
        <v>139</v>
      </c>
      <c r="Q15" s="190">
        <f>O15</f>
        <v>0</v>
      </c>
      <c r="R15" s="190"/>
      <c r="S15" s="154">
        <f t="shared" si="1"/>
        <v>0</v>
      </c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21"/>
      <c r="BS15" s="121"/>
      <c r="BT15" s="121"/>
      <c r="BU15" s="121"/>
      <c r="BV15" s="121"/>
      <c r="BW15" s="121"/>
      <c r="BX15" s="121"/>
      <c r="BY15" s="121"/>
      <c r="BZ15" s="121"/>
      <c r="CA15" s="121"/>
      <c r="CB15" s="121"/>
      <c r="CC15" s="121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21"/>
      <c r="CP15" s="121"/>
      <c r="CQ15" s="121"/>
      <c r="CR15" s="121"/>
      <c r="CS15" s="121"/>
      <c r="CT15" s="121"/>
      <c r="CU15" s="121"/>
      <c r="CV15" s="121"/>
      <c r="CW15" s="121"/>
      <c r="CX15" s="121"/>
      <c r="CY15" s="121"/>
      <c r="CZ15" s="121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21"/>
      <c r="DM15" s="121"/>
      <c r="DN15" s="121"/>
      <c r="DO15" s="121"/>
      <c r="DP15" s="121"/>
      <c r="DQ15" s="121"/>
      <c r="DR15" s="121"/>
      <c r="DS15" s="121"/>
      <c r="DT15" s="121"/>
      <c r="DU15" s="121"/>
      <c r="DV15" s="121"/>
      <c r="DW15" s="121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21"/>
      <c r="EJ15" s="121"/>
      <c r="EK15" s="121"/>
      <c r="EL15" s="121"/>
      <c r="EM15" s="121"/>
      <c r="EN15" s="121"/>
      <c r="EO15" s="121"/>
      <c r="EP15" s="121"/>
      <c r="EQ15" s="121"/>
      <c r="ER15" s="121"/>
      <c r="ES15" s="121"/>
      <c r="ET15" s="121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21"/>
      <c r="FG15" s="121"/>
      <c r="FH15" s="121"/>
      <c r="FI15" s="121"/>
      <c r="FJ15" s="121"/>
      <c r="FK15" s="121"/>
      <c r="FL15" s="121"/>
      <c r="FM15" s="121"/>
      <c r="FN15" s="121"/>
      <c r="FO15" s="121"/>
      <c r="FP15" s="121"/>
      <c r="FQ15" s="121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21"/>
      <c r="GD15" s="121"/>
      <c r="GE15" s="121"/>
      <c r="GF15" s="121"/>
      <c r="GG15" s="121"/>
      <c r="GH15" s="121"/>
      <c r="GI15" s="121"/>
      <c r="GJ15" s="121"/>
      <c r="GK15" s="121"/>
      <c r="GL15" s="121"/>
      <c r="GM15" s="121"/>
      <c r="GN15" s="121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21"/>
      <c r="HA15" s="121"/>
      <c r="HB15" s="121"/>
      <c r="HC15" s="121"/>
      <c r="HD15" s="121"/>
      <c r="HE15" s="121"/>
      <c r="HF15" s="121"/>
      <c r="HG15" s="121"/>
      <c r="HH15" s="121"/>
      <c r="HI15" s="121"/>
      <c r="HJ15" s="121"/>
      <c r="HK15" s="121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21"/>
      <c r="HX15" s="121"/>
      <c r="HY15" s="121"/>
      <c r="HZ15" s="121"/>
      <c r="IA15" s="121"/>
      <c r="IB15" s="121"/>
      <c r="IC15" s="121"/>
      <c r="ID15" s="121"/>
      <c r="IE15" s="121"/>
    </row>
    <row r="16" spans="1:240" ht="13.5" hidden="1" x14ac:dyDescent="0.25">
      <c r="A16" s="121"/>
      <c r="B16" s="160">
        <v>2211</v>
      </c>
      <c r="C16" s="184"/>
      <c r="D16" s="157"/>
      <c r="E16" s="156"/>
      <c r="F16" s="156">
        <f>D16*E16</f>
        <v>0</v>
      </c>
      <c r="G16" s="190">
        <f>F16/12</f>
        <v>0</v>
      </c>
      <c r="H16" s="190">
        <f>G16</f>
        <v>0</v>
      </c>
      <c r="I16" s="190">
        <f t="shared" ref="I16:R17" si="5">H16</f>
        <v>0</v>
      </c>
      <c r="J16" s="190">
        <f t="shared" si="5"/>
        <v>0</v>
      </c>
      <c r="K16" s="190">
        <f t="shared" si="5"/>
        <v>0</v>
      </c>
      <c r="L16" s="190">
        <f t="shared" si="5"/>
        <v>0</v>
      </c>
      <c r="M16" s="190">
        <f t="shared" si="5"/>
        <v>0</v>
      </c>
      <c r="N16" s="190">
        <f t="shared" si="5"/>
        <v>0</v>
      </c>
      <c r="O16" s="190">
        <f t="shared" si="5"/>
        <v>0</v>
      </c>
      <c r="P16" s="190">
        <f t="shared" si="5"/>
        <v>0</v>
      </c>
      <c r="Q16" s="190">
        <f t="shared" si="5"/>
        <v>0</v>
      </c>
      <c r="R16" s="190">
        <f t="shared" si="5"/>
        <v>0</v>
      </c>
      <c r="S16" s="154">
        <f t="shared" si="1"/>
        <v>0</v>
      </c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1"/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21"/>
      <c r="BY16" s="121"/>
      <c r="BZ16" s="121"/>
      <c r="CA16" s="121"/>
      <c r="CB16" s="121"/>
      <c r="CC16" s="121"/>
      <c r="CD16" s="121"/>
      <c r="CE16" s="121"/>
      <c r="CF16" s="121"/>
      <c r="CG16" s="121"/>
      <c r="CH16" s="121"/>
      <c r="CI16" s="121"/>
      <c r="CJ16" s="121"/>
      <c r="CK16" s="121"/>
      <c r="CL16" s="121"/>
      <c r="CM16" s="121"/>
      <c r="CN16" s="121"/>
      <c r="CO16" s="121"/>
      <c r="CP16" s="121"/>
      <c r="CQ16" s="121"/>
      <c r="CR16" s="121"/>
      <c r="CS16" s="121"/>
      <c r="CT16" s="121"/>
      <c r="CU16" s="121"/>
      <c r="CV16" s="121"/>
      <c r="CW16" s="121"/>
      <c r="CX16" s="121"/>
      <c r="CY16" s="121"/>
      <c r="CZ16" s="121"/>
      <c r="DA16" s="121"/>
      <c r="DB16" s="121"/>
      <c r="DC16" s="121"/>
      <c r="DD16" s="121"/>
      <c r="DE16" s="121"/>
      <c r="DF16" s="121"/>
      <c r="DG16" s="121"/>
      <c r="DH16" s="121"/>
      <c r="DI16" s="121"/>
      <c r="DJ16" s="121"/>
      <c r="DK16" s="121"/>
      <c r="DL16" s="121"/>
      <c r="DM16" s="121"/>
      <c r="DN16" s="121"/>
      <c r="DO16" s="121"/>
      <c r="DP16" s="121"/>
      <c r="DQ16" s="121"/>
      <c r="DR16" s="121"/>
      <c r="DS16" s="121"/>
      <c r="DT16" s="121"/>
      <c r="DU16" s="121"/>
      <c r="DV16" s="121"/>
      <c r="DW16" s="121"/>
      <c r="DX16" s="121"/>
      <c r="DY16" s="121"/>
      <c r="DZ16" s="121"/>
      <c r="EA16" s="121"/>
      <c r="EB16" s="121"/>
      <c r="EC16" s="121"/>
      <c r="ED16" s="121"/>
      <c r="EE16" s="121"/>
      <c r="EF16" s="121"/>
      <c r="EG16" s="121"/>
      <c r="EH16" s="121"/>
      <c r="EI16" s="121"/>
      <c r="EJ16" s="121"/>
      <c r="EK16" s="121"/>
      <c r="EL16" s="121"/>
      <c r="EM16" s="121"/>
      <c r="EN16" s="121"/>
      <c r="EO16" s="121"/>
      <c r="EP16" s="121"/>
      <c r="EQ16" s="121"/>
      <c r="ER16" s="121"/>
      <c r="ES16" s="121"/>
      <c r="ET16" s="121"/>
      <c r="EU16" s="121"/>
      <c r="EV16" s="121"/>
      <c r="EW16" s="121"/>
      <c r="EX16" s="121"/>
      <c r="EY16" s="121"/>
      <c r="EZ16" s="121"/>
      <c r="FA16" s="121"/>
      <c r="FB16" s="121"/>
      <c r="FC16" s="121"/>
      <c r="FD16" s="121"/>
      <c r="FE16" s="121"/>
      <c r="FF16" s="121"/>
      <c r="FG16" s="121"/>
      <c r="FH16" s="121"/>
      <c r="FI16" s="121"/>
      <c r="FJ16" s="121"/>
      <c r="FK16" s="121"/>
      <c r="FL16" s="121"/>
      <c r="FM16" s="121"/>
      <c r="FN16" s="121"/>
      <c r="FO16" s="121"/>
      <c r="FP16" s="121"/>
      <c r="FQ16" s="121"/>
      <c r="FR16" s="121"/>
      <c r="FS16" s="121"/>
      <c r="FT16" s="121"/>
      <c r="FU16" s="121"/>
      <c r="FV16" s="121"/>
      <c r="FW16" s="121"/>
      <c r="FX16" s="121"/>
      <c r="FY16" s="121"/>
      <c r="FZ16" s="121"/>
      <c r="GA16" s="121"/>
      <c r="GB16" s="121"/>
      <c r="GC16" s="121"/>
      <c r="GD16" s="121"/>
      <c r="GE16" s="121"/>
      <c r="GF16" s="121"/>
      <c r="GG16" s="121"/>
      <c r="GH16" s="121"/>
      <c r="GI16" s="121"/>
      <c r="GJ16" s="121"/>
      <c r="GK16" s="121"/>
      <c r="GL16" s="121"/>
      <c r="GM16" s="121"/>
      <c r="GN16" s="121"/>
      <c r="GO16" s="121"/>
      <c r="GP16" s="121"/>
      <c r="GQ16" s="121"/>
      <c r="GR16" s="121"/>
      <c r="GS16" s="121"/>
      <c r="GT16" s="121"/>
      <c r="GU16" s="121"/>
      <c r="GV16" s="121"/>
      <c r="GW16" s="121"/>
      <c r="GX16" s="121"/>
      <c r="GY16" s="121"/>
      <c r="GZ16" s="121"/>
      <c r="HA16" s="121"/>
      <c r="HB16" s="121"/>
      <c r="HC16" s="121"/>
      <c r="HD16" s="121"/>
      <c r="HE16" s="121"/>
      <c r="HF16" s="121"/>
      <c r="HG16" s="121"/>
      <c r="HH16" s="121"/>
      <c r="HI16" s="121"/>
      <c r="HJ16" s="121"/>
      <c r="HK16" s="121"/>
      <c r="HL16" s="121"/>
      <c r="HM16" s="121"/>
      <c r="HN16" s="121"/>
      <c r="HO16" s="121"/>
      <c r="HP16" s="121"/>
      <c r="HQ16" s="121"/>
      <c r="HR16" s="121"/>
      <c r="HS16" s="121"/>
      <c r="HT16" s="121"/>
      <c r="HU16" s="121"/>
      <c r="HV16" s="121"/>
      <c r="HW16" s="121"/>
      <c r="HX16" s="121"/>
      <c r="HY16" s="121"/>
      <c r="HZ16" s="121"/>
      <c r="IA16" s="121"/>
      <c r="IB16" s="121"/>
      <c r="IC16" s="121"/>
      <c r="ID16" s="121"/>
      <c r="IE16" s="121"/>
    </row>
    <row r="17" spans="1:239" ht="13.5" hidden="1" x14ac:dyDescent="0.25">
      <c r="A17" s="121"/>
      <c r="B17" s="160">
        <v>2201</v>
      </c>
      <c r="C17" s="184"/>
      <c r="D17" s="157"/>
      <c r="E17" s="156"/>
      <c r="F17" s="156">
        <f>D17*E17</f>
        <v>0</v>
      </c>
      <c r="G17" s="190">
        <f>F17/12</f>
        <v>0</v>
      </c>
      <c r="H17" s="190">
        <f>G17</f>
        <v>0</v>
      </c>
      <c r="I17" s="190">
        <f t="shared" si="5"/>
        <v>0</v>
      </c>
      <c r="J17" s="190">
        <f t="shared" si="5"/>
        <v>0</v>
      </c>
      <c r="K17" s="190">
        <f t="shared" si="5"/>
        <v>0</v>
      </c>
      <c r="L17" s="190">
        <f t="shared" si="5"/>
        <v>0</v>
      </c>
      <c r="M17" s="190">
        <f t="shared" si="5"/>
        <v>0</v>
      </c>
      <c r="N17" s="190">
        <f t="shared" si="5"/>
        <v>0</v>
      </c>
      <c r="O17" s="190">
        <f t="shared" si="5"/>
        <v>0</v>
      </c>
      <c r="P17" s="190">
        <f t="shared" si="5"/>
        <v>0</v>
      </c>
      <c r="Q17" s="190">
        <f t="shared" si="5"/>
        <v>0</v>
      </c>
      <c r="R17" s="190">
        <f t="shared" si="5"/>
        <v>0</v>
      </c>
      <c r="S17" s="154">
        <f t="shared" si="1"/>
        <v>0</v>
      </c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21"/>
      <c r="BI17" s="121"/>
      <c r="BJ17" s="121"/>
      <c r="BK17" s="121"/>
      <c r="BL17" s="121"/>
      <c r="BM17" s="121"/>
      <c r="BN17" s="121"/>
      <c r="BO17" s="121"/>
      <c r="BP17" s="121"/>
      <c r="BQ17" s="121"/>
      <c r="BR17" s="121"/>
      <c r="BS17" s="121"/>
      <c r="BT17" s="121"/>
      <c r="BU17" s="121"/>
      <c r="BV17" s="121"/>
      <c r="BW17" s="121"/>
      <c r="BX17" s="121"/>
      <c r="BY17" s="121"/>
      <c r="BZ17" s="121"/>
      <c r="CA17" s="121"/>
      <c r="CB17" s="121"/>
      <c r="CC17" s="121"/>
      <c r="CD17" s="121"/>
      <c r="CE17" s="121"/>
      <c r="CF17" s="121"/>
      <c r="CG17" s="121"/>
      <c r="CH17" s="121"/>
      <c r="CI17" s="121"/>
      <c r="CJ17" s="121"/>
      <c r="CK17" s="121"/>
      <c r="CL17" s="121"/>
      <c r="CM17" s="121"/>
      <c r="CN17" s="121"/>
      <c r="CO17" s="121"/>
      <c r="CP17" s="121"/>
      <c r="CQ17" s="121"/>
      <c r="CR17" s="121"/>
      <c r="CS17" s="121"/>
      <c r="CT17" s="121"/>
      <c r="CU17" s="121"/>
      <c r="CV17" s="121"/>
      <c r="CW17" s="121"/>
      <c r="CX17" s="121"/>
      <c r="CY17" s="121"/>
      <c r="CZ17" s="121"/>
      <c r="DA17" s="121"/>
      <c r="DB17" s="121"/>
      <c r="DC17" s="121"/>
      <c r="DD17" s="121"/>
      <c r="DE17" s="121"/>
      <c r="DF17" s="121"/>
      <c r="DG17" s="121"/>
      <c r="DH17" s="121"/>
      <c r="DI17" s="121"/>
      <c r="DJ17" s="121"/>
      <c r="DK17" s="121"/>
      <c r="DL17" s="121"/>
      <c r="DM17" s="121"/>
      <c r="DN17" s="121"/>
      <c r="DO17" s="121"/>
      <c r="DP17" s="121"/>
      <c r="DQ17" s="121"/>
      <c r="DR17" s="121"/>
      <c r="DS17" s="121"/>
      <c r="DT17" s="121"/>
      <c r="DU17" s="121"/>
      <c r="DV17" s="121"/>
      <c r="DW17" s="121"/>
      <c r="DX17" s="121"/>
      <c r="DY17" s="121"/>
      <c r="DZ17" s="121"/>
      <c r="EA17" s="121"/>
      <c r="EB17" s="121"/>
      <c r="EC17" s="121"/>
      <c r="ED17" s="121"/>
      <c r="EE17" s="121"/>
      <c r="EF17" s="121"/>
      <c r="EG17" s="121"/>
      <c r="EH17" s="121"/>
      <c r="EI17" s="121"/>
      <c r="EJ17" s="121"/>
      <c r="EK17" s="121"/>
      <c r="EL17" s="121"/>
      <c r="EM17" s="121"/>
      <c r="EN17" s="121"/>
      <c r="EO17" s="121"/>
      <c r="EP17" s="121"/>
      <c r="EQ17" s="121"/>
      <c r="ER17" s="121"/>
      <c r="ES17" s="121"/>
      <c r="ET17" s="121"/>
      <c r="EU17" s="121"/>
      <c r="EV17" s="121"/>
      <c r="EW17" s="121"/>
      <c r="EX17" s="121"/>
      <c r="EY17" s="121"/>
      <c r="EZ17" s="121"/>
      <c r="FA17" s="121"/>
      <c r="FB17" s="121"/>
      <c r="FC17" s="121"/>
      <c r="FD17" s="121"/>
      <c r="FE17" s="121"/>
      <c r="FF17" s="121"/>
      <c r="FG17" s="121"/>
      <c r="FH17" s="121"/>
      <c r="FI17" s="121"/>
      <c r="FJ17" s="121"/>
      <c r="FK17" s="121"/>
      <c r="FL17" s="121"/>
      <c r="FM17" s="121"/>
      <c r="FN17" s="121"/>
      <c r="FO17" s="121"/>
      <c r="FP17" s="121"/>
      <c r="FQ17" s="121"/>
      <c r="FR17" s="121"/>
      <c r="FS17" s="121"/>
      <c r="FT17" s="121"/>
      <c r="FU17" s="121"/>
      <c r="FV17" s="121"/>
      <c r="FW17" s="121"/>
      <c r="FX17" s="121"/>
      <c r="FY17" s="121"/>
      <c r="FZ17" s="121"/>
      <c r="GA17" s="121"/>
      <c r="GB17" s="121"/>
      <c r="GC17" s="121"/>
      <c r="GD17" s="121"/>
      <c r="GE17" s="121"/>
      <c r="GF17" s="121"/>
      <c r="GG17" s="121"/>
      <c r="GH17" s="121"/>
      <c r="GI17" s="121"/>
      <c r="GJ17" s="121"/>
      <c r="GK17" s="121"/>
      <c r="GL17" s="121"/>
      <c r="GM17" s="121"/>
      <c r="GN17" s="121"/>
      <c r="GO17" s="121"/>
      <c r="GP17" s="121"/>
      <c r="GQ17" s="121"/>
      <c r="GR17" s="121"/>
      <c r="GS17" s="121"/>
      <c r="GT17" s="121"/>
      <c r="GU17" s="121"/>
      <c r="GV17" s="121"/>
      <c r="GW17" s="121"/>
      <c r="GX17" s="121"/>
      <c r="GY17" s="121"/>
      <c r="GZ17" s="121"/>
      <c r="HA17" s="121"/>
      <c r="HB17" s="121"/>
      <c r="HC17" s="121"/>
      <c r="HD17" s="121"/>
      <c r="HE17" s="121"/>
      <c r="HF17" s="121"/>
      <c r="HG17" s="121"/>
      <c r="HH17" s="121"/>
      <c r="HI17" s="121"/>
      <c r="HJ17" s="121"/>
      <c r="HK17" s="121"/>
      <c r="HL17" s="121"/>
      <c r="HM17" s="121"/>
      <c r="HN17" s="121"/>
      <c r="HO17" s="121"/>
      <c r="HP17" s="121"/>
      <c r="HQ17" s="121"/>
      <c r="HR17" s="121"/>
      <c r="HS17" s="121"/>
      <c r="HT17" s="121"/>
      <c r="HU17" s="121"/>
      <c r="HV17" s="121"/>
      <c r="HW17" s="121"/>
      <c r="HX17" s="121"/>
      <c r="HY17" s="121"/>
      <c r="HZ17" s="121"/>
      <c r="IA17" s="121"/>
      <c r="IB17" s="121"/>
      <c r="IC17" s="121"/>
      <c r="ID17" s="121"/>
      <c r="IE17" s="121"/>
    </row>
    <row r="18" spans="1:239" ht="13.5" hidden="1" x14ac:dyDescent="0.25">
      <c r="A18" s="121"/>
      <c r="B18" s="185"/>
      <c r="C18" s="196"/>
      <c r="D18" s="177"/>
      <c r="E18" s="176"/>
      <c r="F18" s="176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4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121"/>
      <c r="BK18" s="121"/>
      <c r="BL18" s="121"/>
      <c r="BM18" s="121"/>
      <c r="BN18" s="121"/>
      <c r="BO18" s="121"/>
      <c r="BP18" s="121"/>
      <c r="BQ18" s="121"/>
      <c r="BR18" s="121"/>
      <c r="BS18" s="121"/>
      <c r="BT18" s="121"/>
      <c r="BU18" s="121"/>
      <c r="BV18" s="121"/>
      <c r="BW18" s="121"/>
      <c r="BX18" s="121"/>
      <c r="BY18" s="121"/>
      <c r="BZ18" s="121"/>
      <c r="CA18" s="121"/>
      <c r="CB18" s="121"/>
      <c r="CC18" s="121"/>
      <c r="CD18" s="121"/>
      <c r="CE18" s="121"/>
      <c r="CF18" s="121"/>
      <c r="CG18" s="121"/>
      <c r="CH18" s="121"/>
      <c r="CI18" s="121"/>
      <c r="CJ18" s="121"/>
      <c r="CK18" s="121"/>
      <c r="CL18" s="121"/>
      <c r="CM18" s="121"/>
      <c r="CN18" s="121"/>
      <c r="CO18" s="121"/>
      <c r="CP18" s="121"/>
      <c r="CQ18" s="121"/>
      <c r="CR18" s="121"/>
      <c r="CS18" s="121"/>
      <c r="CT18" s="121"/>
      <c r="CU18" s="121"/>
      <c r="CV18" s="121"/>
      <c r="CW18" s="121"/>
      <c r="CX18" s="121"/>
      <c r="CY18" s="121"/>
      <c r="CZ18" s="121"/>
      <c r="DA18" s="121"/>
      <c r="DB18" s="121"/>
      <c r="DC18" s="121"/>
      <c r="DD18" s="121"/>
      <c r="DE18" s="121"/>
      <c r="DF18" s="121"/>
      <c r="DG18" s="121"/>
      <c r="DH18" s="121"/>
      <c r="DI18" s="121"/>
      <c r="DJ18" s="121"/>
      <c r="DK18" s="121"/>
      <c r="DL18" s="121"/>
      <c r="DM18" s="121"/>
      <c r="DN18" s="121"/>
      <c r="DO18" s="121"/>
      <c r="DP18" s="121"/>
      <c r="DQ18" s="121"/>
      <c r="DR18" s="121"/>
      <c r="DS18" s="121"/>
      <c r="DT18" s="121"/>
      <c r="DU18" s="121"/>
      <c r="DV18" s="121"/>
      <c r="DW18" s="121"/>
      <c r="DX18" s="121"/>
      <c r="DY18" s="121"/>
      <c r="DZ18" s="121"/>
      <c r="EA18" s="121"/>
      <c r="EB18" s="121"/>
      <c r="EC18" s="121"/>
      <c r="ED18" s="121"/>
      <c r="EE18" s="121"/>
      <c r="EF18" s="121"/>
      <c r="EG18" s="121"/>
      <c r="EH18" s="121"/>
      <c r="EI18" s="121"/>
      <c r="EJ18" s="121"/>
      <c r="EK18" s="121"/>
      <c r="EL18" s="121"/>
      <c r="EM18" s="121"/>
      <c r="EN18" s="121"/>
      <c r="EO18" s="121"/>
      <c r="EP18" s="121"/>
      <c r="EQ18" s="121"/>
      <c r="ER18" s="121"/>
      <c r="ES18" s="121"/>
      <c r="ET18" s="121"/>
      <c r="EU18" s="121"/>
      <c r="EV18" s="121"/>
      <c r="EW18" s="121"/>
      <c r="EX18" s="121"/>
      <c r="EY18" s="121"/>
      <c r="EZ18" s="121"/>
      <c r="FA18" s="121"/>
      <c r="FB18" s="121"/>
      <c r="FC18" s="121"/>
      <c r="FD18" s="121"/>
      <c r="FE18" s="121"/>
      <c r="FF18" s="121"/>
      <c r="FG18" s="121"/>
      <c r="FH18" s="121"/>
      <c r="FI18" s="121"/>
      <c r="FJ18" s="121"/>
      <c r="FK18" s="121"/>
      <c r="FL18" s="121"/>
      <c r="FM18" s="121"/>
      <c r="FN18" s="121"/>
      <c r="FO18" s="121"/>
      <c r="FP18" s="121"/>
      <c r="FQ18" s="121"/>
      <c r="FR18" s="121"/>
      <c r="FS18" s="121"/>
      <c r="FT18" s="121"/>
      <c r="FU18" s="121"/>
      <c r="FV18" s="121"/>
      <c r="FW18" s="121"/>
      <c r="FX18" s="121"/>
      <c r="FY18" s="121"/>
      <c r="FZ18" s="121"/>
      <c r="GA18" s="121"/>
      <c r="GB18" s="121"/>
      <c r="GC18" s="121"/>
      <c r="GD18" s="121"/>
      <c r="GE18" s="121"/>
      <c r="GF18" s="121"/>
      <c r="GG18" s="121"/>
      <c r="GH18" s="121"/>
      <c r="GI18" s="121"/>
      <c r="GJ18" s="121"/>
      <c r="GK18" s="121"/>
      <c r="GL18" s="121"/>
      <c r="GM18" s="121"/>
      <c r="GN18" s="121"/>
      <c r="GO18" s="121"/>
      <c r="GP18" s="121"/>
      <c r="GQ18" s="121"/>
      <c r="GR18" s="121"/>
      <c r="GS18" s="121"/>
      <c r="GT18" s="121"/>
      <c r="GU18" s="121"/>
      <c r="GV18" s="121"/>
      <c r="GW18" s="121"/>
      <c r="GX18" s="121"/>
      <c r="GY18" s="121"/>
      <c r="GZ18" s="121"/>
      <c r="HA18" s="121"/>
      <c r="HB18" s="121"/>
      <c r="HC18" s="121"/>
      <c r="HD18" s="121"/>
      <c r="HE18" s="121"/>
      <c r="HF18" s="121"/>
      <c r="HG18" s="121"/>
      <c r="HH18" s="121"/>
      <c r="HI18" s="121"/>
      <c r="HJ18" s="121"/>
      <c r="HK18" s="121"/>
      <c r="HL18" s="121"/>
      <c r="HM18" s="121"/>
      <c r="HN18" s="121"/>
      <c r="HO18" s="121"/>
      <c r="HP18" s="121"/>
      <c r="HQ18" s="121"/>
      <c r="HR18" s="121"/>
      <c r="HS18" s="121"/>
      <c r="HT18" s="121"/>
      <c r="HU18" s="121"/>
      <c r="HV18" s="121"/>
      <c r="HW18" s="121"/>
      <c r="HX18" s="121"/>
      <c r="HY18" s="121"/>
      <c r="HZ18" s="121"/>
      <c r="IA18" s="121"/>
      <c r="IB18" s="121"/>
      <c r="IC18" s="121"/>
      <c r="ID18" s="121"/>
      <c r="IE18" s="121"/>
    </row>
    <row r="19" spans="1:239" ht="46.9" customHeight="1" thickBot="1" x14ac:dyDescent="0.3">
      <c r="A19" s="121"/>
      <c r="B19" s="127">
        <v>3363</v>
      </c>
      <c r="C19" s="126" t="s">
        <v>173</v>
      </c>
      <c r="D19" s="125"/>
      <c r="E19" s="125"/>
      <c r="F19" s="124">
        <f t="shared" ref="F19:R19" si="6">SUM(F20:F21)</f>
        <v>173643.75</v>
      </c>
      <c r="G19" s="124">
        <f t="shared" si="6"/>
        <v>0</v>
      </c>
      <c r="H19" s="124">
        <f t="shared" si="6"/>
        <v>0</v>
      </c>
      <c r="I19" s="124">
        <f t="shared" si="6"/>
        <v>0</v>
      </c>
      <c r="J19" s="124">
        <f t="shared" si="6"/>
        <v>0</v>
      </c>
      <c r="K19" s="124">
        <f t="shared" si="6"/>
        <v>0</v>
      </c>
      <c r="L19" s="124">
        <f t="shared" si="6"/>
        <v>86821.875</v>
      </c>
      <c r="M19" s="124">
        <f t="shared" si="6"/>
        <v>0</v>
      </c>
      <c r="N19" s="124">
        <f t="shared" si="6"/>
        <v>0</v>
      </c>
      <c r="O19" s="124">
        <f t="shared" si="6"/>
        <v>0</v>
      </c>
      <c r="P19" s="124">
        <f t="shared" si="6"/>
        <v>0</v>
      </c>
      <c r="Q19" s="124">
        <f t="shared" si="6"/>
        <v>86821.875</v>
      </c>
      <c r="R19" s="124">
        <f t="shared" si="6"/>
        <v>0</v>
      </c>
      <c r="S19" s="124">
        <f>SUM(G19:R19)</f>
        <v>173643.75</v>
      </c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  <c r="BL19" s="121"/>
      <c r="BM19" s="121"/>
      <c r="BN19" s="121"/>
      <c r="BO19" s="121"/>
      <c r="BP19" s="121"/>
      <c r="BQ19" s="121"/>
      <c r="BR19" s="121"/>
      <c r="BS19" s="121"/>
      <c r="BT19" s="121"/>
      <c r="BU19" s="121"/>
      <c r="BV19" s="121"/>
      <c r="BW19" s="121"/>
      <c r="BX19" s="121"/>
      <c r="BY19" s="121"/>
      <c r="BZ19" s="121"/>
      <c r="CA19" s="121"/>
      <c r="CB19" s="121"/>
      <c r="CC19" s="121"/>
      <c r="CD19" s="121"/>
      <c r="CE19" s="121"/>
      <c r="CF19" s="121"/>
      <c r="CG19" s="121"/>
      <c r="CH19" s="121"/>
      <c r="CI19" s="121"/>
      <c r="CJ19" s="121"/>
      <c r="CK19" s="121"/>
      <c r="CL19" s="121"/>
      <c r="CM19" s="121"/>
      <c r="CN19" s="121"/>
      <c r="CO19" s="121"/>
      <c r="CP19" s="121"/>
      <c r="CQ19" s="121"/>
      <c r="CR19" s="121"/>
      <c r="CS19" s="121"/>
      <c r="CT19" s="121"/>
      <c r="CU19" s="121"/>
      <c r="CV19" s="121"/>
      <c r="CW19" s="121"/>
      <c r="CX19" s="121"/>
      <c r="CY19" s="121"/>
      <c r="CZ19" s="121"/>
      <c r="DA19" s="121"/>
      <c r="DB19" s="121"/>
      <c r="DC19" s="121"/>
      <c r="DD19" s="121"/>
      <c r="DE19" s="121"/>
      <c r="DF19" s="121"/>
      <c r="DG19" s="121"/>
      <c r="DH19" s="121"/>
      <c r="DI19" s="121"/>
      <c r="DJ19" s="121"/>
      <c r="DK19" s="121"/>
      <c r="DL19" s="121"/>
      <c r="DM19" s="121"/>
      <c r="DN19" s="121"/>
      <c r="DO19" s="121"/>
      <c r="DP19" s="121"/>
      <c r="DQ19" s="121"/>
      <c r="DR19" s="121"/>
      <c r="DS19" s="121"/>
      <c r="DT19" s="121"/>
      <c r="DU19" s="121"/>
      <c r="DV19" s="121"/>
      <c r="DW19" s="121"/>
      <c r="DX19" s="121"/>
      <c r="DY19" s="121"/>
      <c r="DZ19" s="121"/>
      <c r="EA19" s="121"/>
      <c r="EB19" s="121"/>
      <c r="EC19" s="121"/>
      <c r="ED19" s="121"/>
      <c r="EE19" s="121"/>
      <c r="EF19" s="121"/>
      <c r="EG19" s="121"/>
      <c r="EH19" s="121"/>
      <c r="EI19" s="121"/>
      <c r="EJ19" s="121"/>
      <c r="EK19" s="121"/>
      <c r="EL19" s="121"/>
      <c r="EM19" s="121"/>
      <c r="EN19" s="121"/>
      <c r="EO19" s="121"/>
      <c r="EP19" s="121"/>
      <c r="EQ19" s="121"/>
      <c r="ER19" s="121"/>
      <c r="ES19" s="121"/>
      <c r="ET19" s="121"/>
      <c r="EU19" s="121"/>
      <c r="EV19" s="121"/>
      <c r="EW19" s="121"/>
      <c r="EX19" s="121"/>
      <c r="EY19" s="121"/>
      <c r="EZ19" s="121"/>
      <c r="FA19" s="121"/>
      <c r="FB19" s="121"/>
      <c r="FC19" s="121"/>
      <c r="FD19" s="121"/>
      <c r="FE19" s="121"/>
      <c r="FF19" s="121"/>
      <c r="FG19" s="121"/>
      <c r="FH19" s="121"/>
      <c r="FI19" s="121"/>
      <c r="FJ19" s="121"/>
      <c r="FK19" s="121"/>
      <c r="FL19" s="121"/>
      <c r="FM19" s="121"/>
      <c r="FN19" s="121"/>
      <c r="FO19" s="121"/>
      <c r="FP19" s="121"/>
      <c r="FQ19" s="121"/>
      <c r="FR19" s="121"/>
      <c r="FS19" s="121"/>
      <c r="FT19" s="121"/>
      <c r="FU19" s="121"/>
      <c r="FV19" s="121"/>
      <c r="FW19" s="121"/>
      <c r="FX19" s="121"/>
      <c r="FY19" s="121"/>
      <c r="FZ19" s="121"/>
      <c r="GA19" s="121"/>
      <c r="GB19" s="121"/>
      <c r="GC19" s="121"/>
      <c r="GD19" s="121"/>
      <c r="GE19" s="121"/>
      <c r="GF19" s="121"/>
      <c r="GG19" s="121"/>
      <c r="GH19" s="121"/>
      <c r="GI19" s="121"/>
      <c r="GJ19" s="121"/>
      <c r="GK19" s="121"/>
      <c r="GL19" s="121"/>
      <c r="GM19" s="121"/>
      <c r="GN19" s="121"/>
      <c r="GO19" s="121"/>
      <c r="GP19" s="121"/>
      <c r="GQ19" s="121"/>
      <c r="GR19" s="121"/>
      <c r="GS19" s="121"/>
      <c r="GT19" s="121"/>
      <c r="GU19" s="121"/>
      <c r="GV19" s="121"/>
      <c r="GW19" s="121"/>
      <c r="GX19" s="121"/>
      <c r="GY19" s="121"/>
      <c r="GZ19" s="121"/>
      <c r="HA19" s="121"/>
      <c r="HB19" s="121"/>
      <c r="HC19" s="121"/>
      <c r="HD19" s="121"/>
      <c r="HE19" s="121"/>
      <c r="HF19" s="121"/>
      <c r="HG19" s="121"/>
      <c r="HH19" s="121"/>
      <c r="HI19" s="121"/>
      <c r="HJ19" s="121"/>
      <c r="HK19" s="121"/>
      <c r="HL19" s="121"/>
      <c r="HM19" s="121"/>
      <c r="HN19" s="121"/>
      <c r="HO19" s="121"/>
      <c r="HP19" s="121"/>
      <c r="HQ19" s="121"/>
      <c r="HR19" s="121"/>
      <c r="HS19" s="121"/>
      <c r="HT19" s="121"/>
      <c r="HU19" s="121"/>
      <c r="HV19" s="121"/>
      <c r="HW19" s="121"/>
      <c r="HX19" s="121"/>
      <c r="HY19" s="121"/>
      <c r="HZ19" s="121"/>
      <c r="IA19" s="121"/>
      <c r="IB19" s="121"/>
      <c r="IC19" s="121"/>
      <c r="ID19" s="121"/>
      <c r="IE19" s="121"/>
    </row>
    <row r="20" spans="1:239" ht="40.5" x14ac:dyDescent="0.25">
      <c r="A20" s="121"/>
      <c r="B20" s="174">
        <v>3363</v>
      </c>
      <c r="C20" s="218" t="str">
        <f>+'[2]Costos Estadística'!$H$15</f>
        <v>Publicacion de la Recopilación de estadísticas comparativas procesos electorales 2009-2012-2015.  500 ejemplares en dos etapas.</v>
      </c>
      <c r="D20" s="172">
        <v>500</v>
      </c>
      <c r="E20" s="171">
        <f>173643.75/500</f>
        <v>347.28750000000002</v>
      </c>
      <c r="F20" s="171">
        <f>+D20*E20</f>
        <v>173643.75</v>
      </c>
      <c r="G20" s="217"/>
      <c r="H20" s="217"/>
      <c r="I20" s="217">
        <v>0</v>
      </c>
      <c r="J20" s="217"/>
      <c r="K20" s="217"/>
      <c r="L20" s="217">
        <f>+F20/2</f>
        <v>86821.875</v>
      </c>
      <c r="M20" s="217"/>
      <c r="N20" s="217"/>
      <c r="O20" s="217"/>
      <c r="P20" s="217"/>
      <c r="Q20" s="217">
        <f>+L20</f>
        <v>86821.875</v>
      </c>
      <c r="R20" s="217"/>
      <c r="S20" s="170">
        <f t="shared" ref="S20:S21" si="7">SUM(G20:R20)</f>
        <v>173643.75</v>
      </c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1"/>
      <c r="BZ20" s="121"/>
      <c r="CA20" s="121"/>
      <c r="CB20" s="121"/>
      <c r="CC20" s="121"/>
      <c r="CD20" s="121"/>
      <c r="CE20" s="121"/>
      <c r="CF20" s="121"/>
      <c r="CG20" s="121"/>
      <c r="CH20" s="121"/>
      <c r="CI20" s="121"/>
      <c r="CJ20" s="121"/>
      <c r="CK20" s="121"/>
      <c r="CL20" s="121"/>
      <c r="CM20" s="121"/>
      <c r="CN20" s="121"/>
      <c r="CO20" s="121"/>
      <c r="CP20" s="121"/>
      <c r="CQ20" s="121"/>
      <c r="CR20" s="121"/>
      <c r="CS20" s="121"/>
      <c r="CT20" s="121"/>
      <c r="CU20" s="121"/>
      <c r="CV20" s="121"/>
      <c r="CW20" s="121"/>
      <c r="CX20" s="121"/>
      <c r="CY20" s="121"/>
      <c r="CZ20" s="121"/>
      <c r="DA20" s="121"/>
      <c r="DB20" s="121"/>
      <c r="DC20" s="121"/>
      <c r="DD20" s="121"/>
      <c r="DE20" s="121"/>
      <c r="DF20" s="121"/>
      <c r="DG20" s="121"/>
      <c r="DH20" s="121"/>
      <c r="DI20" s="121"/>
      <c r="DJ20" s="121"/>
      <c r="DK20" s="121"/>
      <c r="DL20" s="121"/>
      <c r="DM20" s="121"/>
      <c r="DN20" s="121"/>
      <c r="DO20" s="121"/>
      <c r="DP20" s="121"/>
      <c r="DQ20" s="121"/>
      <c r="DR20" s="121"/>
      <c r="DS20" s="121"/>
      <c r="DT20" s="121"/>
      <c r="DU20" s="121"/>
      <c r="DV20" s="121"/>
      <c r="DW20" s="121"/>
      <c r="DX20" s="121"/>
      <c r="DY20" s="121"/>
      <c r="DZ20" s="121"/>
      <c r="EA20" s="121"/>
      <c r="EB20" s="121"/>
      <c r="EC20" s="121"/>
      <c r="ED20" s="121"/>
      <c r="EE20" s="121"/>
      <c r="EF20" s="121"/>
      <c r="EG20" s="121"/>
      <c r="EH20" s="121"/>
      <c r="EI20" s="121"/>
      <c r="EJ20" s="121"/>
      <c r="EK20" s="121"/>
      <c r="EL20" s="121"/>
      <c r="EM20" s="121"/>
      <c r="EN20" s="121"/>
      <c r="EO20" s="121"/>
      <c r="EP20" s="121"/>
      <c r="EQ20" s="121"/>
      <c r="ER20" s="121"/>
      <c r="ES20" s="121"/>
      <c r="ET20" s="121"/>
      <c r="EU20" s="121"/>
      <c r="EV20" s="121"/>
      <c r="EW20" s="121"/>
      <c r="EX20" s="121"/>
      <c r="EY20" s="121"/>
      <c r="EZ20" s="121"/>
      <c r="FA20" s="121"/>
      <c r="FB20" s="121"/>
      <c r="FC20" s="121"/>
      <c r="FD20" s="121"/>
      <c r="FE20" s="121"/>
      <c r="FF20" s="121"/>
      <c r="FG20" s="121"/>
      <c r="FH20" s="121"/>
      <c r="FI20" s="121"/>
      <c r="FJ20" s="121"/>
      <c r="FK20" s="121"/>
      <c r="FL20" s="121"/>
      <c r="FM20" s="121"/>
      <c r="FN20" s="121"/>
      <c r="FO20" s="121"/>
      <c r="FP20" s="121"/>
      <c r="FQ20" s="121"/>
      <c r="FR20" s="121"/>
      <c r="FS20" s="121"/>
      <c r="FT20" s="121"/>
      <c r="FU20" s="121"/>
      <c r="FV20" s="121"/>
      <c r="FW20" s="121"/>
      <c r="FX20" s="121"/>
      <c r="FY20" s="121"/>
      <c r="FZ20" s="121"/>
      <c r="GA20" s="121"/>
      <c r="GB20" s="121"/>
      <c r="GC20" s="121"/>
      <c r="GD20" s="121"/>
      <c r="GE20" s="121"/>
      <c r="GF20" s="121"/>
      <c r="GG20" s="121"/>
      <c r="GH20" s="121"/>
      <c r="GI20" s="121"/>
      <c r="GJ20" s="121"/>
      <c r="GK20" s="121"/>
      <c r="GL20" s="121"/>
      <c r="GM20" s="121"/>
      <c r="GN20" s="121"/>
      <c r="GO20" s="121"/>
      <c r="GP20" s="121"/>
      <c r="GQ20" s="121"/>
      <c r="GR20" s="121"/>
      <c r="GS20" s="121"/>
      <c r="GT20" s="121"/>
      <c r="GU20" s="121"/>
      <c r="GV20" s="121"/>
      <c r="GW20" s="121"/>
      <c r="GX20" s="121"/>
      <c r="GY20" s="121"/>
      <c r="GZ20" s="121"/>
      <c r="HA20" s="121"/>
      <c r="HB20" s="121"/>
      <c r="HC20" s="121"/>
      <c r="HD20" s="121"/>
      <c r="HE20" s="121"/>
      <c r="HF20" s="121"/>
      <c r="HG20" s="121"/>
      <c r="HH20" s="121"/>
      <c r="HI20" s="121"/>
      <c r="HJ20" s="121"/>
      <c r="HK20" s="121"/>
      <c r="HL20" s="121"/>
      <c r="HM20" s="121"/>
      <c r="HN20" s="121"/>
      <c r="HO20" s="121"/>
      <c r="HP20" s="121"/>
      <c r="HQ20" s="121"/>
      <c r="HR20" s="121"/>
      <c r="HS20" s="121"/>
      <c r="HT20" s="121"/>
      <c r="HU20" s="121"/>
      <c r="HV20" s="121"/>
      <c r="HW20" s="121"/>
      <c r="HX20" s="121"/>
      <c r="HY20" s="121"/>
      <c r="HZ20" s="121"/>
      <c r="IA20" s="121"/>
      <c r="IB20" s="121"/>
      <c r="IC20" s="121"/>
      <c r="ID20" s="121"/>
      <c r="IE20" s="121"/>
    </row>
    <row r="21" spans="1:239" ht="13.5" x14ac:dyDescent="0.25">
      <c r="A21" s="121"/>
      <c r="B21" s="160"/>
      <c r="C21" s="155"/>
      <c r="D21" s="188"/>
      <c r="E21" s="179"/>
      <c r="F21" s="179">
        <f>+E21*D21</f>
        <v>0</v>
      </c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79">
        <f t="shared" si="7"/>
        <v>0</v>
      </c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21"/>
      <c r="BS21" s="121"/>
      <c r="BT21" s="121"/>
      <c r="BU21" s="121"/>
      <c r="BV21" s="121"/>
      <c r="BW21" s="121"/>
      <c r="BX21" s="121"/>
      <c r="BY21" s="121"/>
      <c r="BZ21" s="121"/>
      <c r="CA21" s="121"/>
      <c r="CB21" s="121"/>
      <c r="CC21" s="121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21"/>
      <c r="CP21" s="121"/>
      <c r="CQ21" s="121"/>
      <c r="CR21" s="121"/>
      <c r="CS21" s="121"/>
      <c r="CT21" s="121"/>
      <c r="CU21" s="121"/>
      <c r="CV21" s="121"/>
      <c r="CW21" s="121"/>
      <c r="CX21" s="121"/>
      <c r="CY21" s="121"/>
      <c r="CZ21" s="121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21"/>
      <c r="DM21" s="121"/>
      <c r="DN21" s="121"/>
      <c r="DO21" s="121"/>
      <c r="DP21" s="121"/>
      <c r="DQ21" s="121"/>
      <c r="DR21" s="121"/>
      <c r="DS21" s="121"/>
      <c r="DT21" s="121"/>
      <c r="DU21" s="121"/>
      <c r="DV21" s="121"/>
      <c r="DW21" s="121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21"/>
      <c r="EJ21" s="121"/>
      <c r="EK21" s="121"/>
      <c r="EL21" s="121"/>
      <c r="EM21" s="121"/>
      <c r="EN21" s="121"/>
      <c r="EO21" s="121"/>
      <c r="EP21" s="121"/>
      <c r="EQ21" s="121"/>
      <c r="ER21" s="121"/>
      <c r="ES21" s="121"/>
      <c r="ET21" s="121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21"/>
      <c r="FG21" s="121"/>
      <c r="FH21" s="121"/>
      <c r="FI21" s="121"/>
      <c r="FJ21" s="121"/>
      <c r="FK21" s="121"/>
      <c r="FL21" s="121"/>
      <c r="FM21" s="121"/>
      <c r="FN21" s="121"/>
      <c r="FO21" s="121"/>
      <c r="FP21" s="121"/>
      <c r="FQ21" s="121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21"/>
      <c r="GD21" s="121"/>
      <c r="GE21" s="121"/>
      <c r="GF21" s="121"/>
      <c r="GG21" s="121"/>
      <c r="GH21" s="121"/>
      <c r="GI21" s="121"/>
      <c r="GJ21" s="121"/>
      <c r="GK21" s="121"/>
      <c r="GL21" s="121"/>
      <c r="GM21" s="121"/>
      <c r="GN21" s="121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21"/>
      <c r="HA21" s="121"/>
      <c r="HB21" s="121"/>
      <c r="HC21" s="121"/>
      <c r="HD21" s="121"/>
      <c r="HE21" s="121"/>
      <c r="HF21" s="121"/>
      <c r="HG21" s="121"/>
      <c r="HH21" s="121"/>
      <c r="HI21" s="121"/>
      <c r="HJ21" s="121"/>
      <c r="HK21" s="121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21"/>
      <c r="HX21" s="121"/>
      <c r="HY21" s="121"/>
      <c r="HZ21" s="121"/>
      <c r="IA21" s="121"/>
      <c r="IB21" s="121"/>
      <c r="IC21" s="121"/>
      <c r="ID21" s="121"/>
      <c r="IE21" s="121"/>
    </row>
    <row r="22" spans="1:239" ht="25.15" customHeight="1" thickBot="1" x14ac:dyDescent="0.3">
      <c r="A22" s="121"/>
      <c r="B22" s="164">
        <v>5151</v>
      </c>
      <c r="C22" s="163" t="s">
        <v>165</v>
      </c>
      <c r="D22" s="125"/>
      <c r="E22" s="125"/>
      <c r="F22" s="124">
        <f t="shared" ref="F22:R22" si="8">SUM(F23:F24)</f>
        <v>86822</v>
      </c>
      <c r="G22" s="124">
        <f t="shared" si="8"/>
        <v>86822</v>
      </c>
      <c r="H22" s="124">
        <f t="shared" si="8"/>
        <v>0</v>
      </c>
      <c r="I22" s="124">
        <f t="shared" si="8"/>
        <v>0</v>
      </c>
      <c r="J22" s="124">
        <f t="shared" si="8"/>
        <v>0</v>
      </c>
      <c r="K22" s="124">
        <f t="shared" si="8"/>
        <v>0</v>
      </c>
      <c r="L22" s="124">
        <f t="shared" si="8"/>
        <v>0</v>
      </c>
      <c r="M22" s="124">
        <f t="shared" si="8"/>
        <v>0</v>
      </c>
      <c r="N22" s="124">
        <f t="shared" si="8"/>
        <v>0</v>
      </c>
      <c r="O22" s="124">
        <f t="shared" si="8"/>
        <v>0</v>
      </c>
      <c r="P22" s="124">
        <f t="shared" si="8"/>
        <v>0</v>
      </c>
      <c r="Q22" s="124">
        <f t="shared" si="8"/>
        <v>0</v>
      </c>
      <c r="R22" s="124">
        <f t="shared" si="8"/>
        <v>0</v>
      </c>
      <c r="S22" s="124">
        <f>SUM(G22:R22)</f>
        <v>86822</v>
      </c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  <c r="BI22" s="121"/>
      <c r="BJ22" s="121"/>
      <c r="BK22" s="121"/>
      <c r="BL22" s="121"/>
      <c r="BM22" s="121"/>
      <c r="BN22" s="121"/>
      <c r="BO22" s="121"/>
      <c r="BP22" s="121"/>
      <c r="BQ22" s="121"/>
      <c r="BR22" s="121"/>
      <c r="BS22" s="121"/>
      <c r="BT22" s="121"/>
      <c r="BU22" s="121"/>
      <c r="BV22" s="121"/>
      <c r="BW22" s="121"/>
      <c r="BX22" s="121"/>
      <c r="BY22" s="121"/>
      <c r="BZ22" s="121"/>
      <c r="CA22" s="121"/>
      <c r="CB22" s="121"/>
      <c r="CC22" s="121"/>
      <c r="CD22" s="121"/>
      <c r="CE22" s="121"/>
      <c r="CF22" s="121"/>
      <c r="CG22" s="121"/>
      <c r="CH22" s="121"/>
      <c r="CI22" s="121"/>
      <c r="CJ22" s="121"/>
      <c r="CK22" s="121"/>
      <c r="CL22" s="121"/>
      <c r="CM22" s="121"/>
      <c r="CN22" s="121"/>
      <c r="CO22" s="121"/>
      <c r="CP22" s="121"/>
      <c r="CQ22" s="121"/>
      <c r="CR22" s="121"/>
      <c r="CS22" s="121"/>
      <c r="CT22" s="121"/>
      <c r="CU22" s="121"/>
      <c r="CV22" s="121"/>
      <c r="CW22" s="121"/>
      <c r="CX22" s="121"/>
      <c r="CY22" s="121"/>
      <c r="CZ22" s="121"/>
      <c r="DA22" s="121"/>
      <c r="DB22" s="121"/>
      <c r="DC22" s="121"/>
      <c r="DD22" s="121"/>
      <c r="DE22" s="121"/>
      <c r="DF22" s="121"/>
      <c r="DG22" s="121"/>
      <c r="DH22" s="121"/>
      <c r="DI22" s="121"/>
      <c r="DJ22" s="121"/>
      <c r="DK22" s="121"/>
      <c r="DL22" s="121"/>
      <c r="DM22" s="121"/>
      <c r="DN22" s="121"/>
      <c r="DO22" s="121"/>
      <c r="DP22" s="121"/>
      <c r="DQ22" s="121"/>
      <c r="DR22" s="121"/>
      <c r="DS22" s="121"/>
      <c r="DT22" s="121"/>
      <c r="DU22" s="121"/>
      <c r="DV22" s="121"/>
      <c r="DW22" s="121"/>
      <c r="DX22" s="121"/>
      <c r="DY22" s="121"/>
      <c r="DZ22" s="121"/>
      <c r="EA22" s="121"/>
      <c r="EB22" s="121"/>
      <c r="EC22" s="121"/>
      <c r="ED22" s="121"/>
      <c r="EE22" s="121"/>
      <c r="EF22" s="121"/>
      <c r="EG22" s="121"/>
      <c r="EH22" s="121"/>
      <c r="EI22" s="121"/>
      <c r="EJ22" s="121"/>
      <c r="EK22" s="121"/>
      <c r="EL22" s="121"/>
      <c r="EM22" s="121"/>
      <c r="EN22" s="121"/>
      <c r="EO22" s="121"/>
      <c r="EP22" s="121"/>
      <c r="EQ22" s="121"/>
      <c r="ER22" s="121"/>
      <c r="ES22" s="121"/>
      <c r="ET22" s="121"/>
      <c r="EU22" s="121"/>
      <c r="EV22" s="121"/>
      <c r="EW22" s="121"/>
      <c r="EX22" s="121"/>
      <c r="EY22" s="121"/>
      <c r="EZ22" s="121"/>
      <c r="FA22" s="121"/>
      <c r="FB22" s="121"/>
      <c r="FC22" s="121"/>
      <c r="FD22" s="121"/>
      <c r="FE22" s="121"/>
      <c r="FF22" s="121"/>
      <c r="FG22" s="121"/>
      <c r="FH22" s="121"/>
      <c r="FI22" s="121"/>
      <c r="FJ22" s="121"/>
      <c r="FK22" s="121"/>
      <c r="FL22" s="121"/>
      <c r="FM22" s="121"/>
      <c r="FN22" s="121"/>
      <c r="FO22" s="121"/>
      <c r="FP22" s="121"/>
      <c r="FQ22" s="121"/>
      <c r="FR22" s="121"/>
      <c r="FS22" s="121"/>
      <c r="FT22" s="121"/>
      <c r="FU22" s="121"/>
      <c r="FV22" s="121"/>
      <c r="FW22" s="121"/>
      <c r="FX22" s="121"/>
      <c r="FY22" s="121"/>
      <c r="FZ22" s="121"/>
      <c r="GA22" s="121"/>
      <c r="GB22" s="121"/>
      <c r="GC22" s="121"/>
      <c r="GD22" s="121"/>
      <c r="GE22" s="121"/>
      <c r="GF22" s="121"/>
      <c r="GG22" s="121"/>
      <c r="GH22" s="121"/>
      <c r="GI22" s="121"/>
      <c r="GJ22" s="121"/>
      <c r="GK22" s="121"/>
      <c r="GL22" s="121"/>
      <c r="GM22" s="121"/>
      <c r="GN22" s="121"/>
      <c r="GO22" s="121"/>
      <c r="GP22" s="121"/>
      <c r="GQ22" s="121"/>
      <c r="GR22" s="121"/>
      <c r="GS22" s="121"/>
      <c r="GT22" s="121"/>
      <c r="GU22" s="121"/>
      <c r="GV22" s="121"/>
      <c r="GW22" s="121"/>
      <c r="GX22" s="121"/>
      <c r="GY22" s="121"/>
      <c r="GZ22" s="121"/>
      <c r="HA22" s="121"/>
      <c r="HB22" s="121"/>
      <c r="HC22" s="121"/>
      <c r="HD22" s="121"/>
      <c r="HE22" s="121"/>
      <c r="HF22" s="121"/>
      <c r="HG22" s="121"/>
      <c r="HH22" s="121"/>
      <c r="HI22" s="121"/>
      <c r="HJ22" s="121"/>
      <c r="HK22" s="121"/>
      <c r="HL22" s="121"/>
      <c r="HM22" s="121"/>
      <c r="HN22" s="121"/>
      <c r="HO22" s="121"/>
      <c r="HP22" s="121"/>
      <c r="HQ22" s="121"/>
      <c r="HR22" s="121"/>
      <c r="HS22" s="121"/>
      <c r="HT22" s="121"/>
      <c r="HU22" s="121"/>
      <c r="HV22" s="121"/>
      <c r="HW22" s="121"/>
      <c r="HX22" s="121"/>
      <c r="HY22" s="121"/>
      <c r="HZ22" s="121"/>
      <c r="IA22" s="121"/>
      <c r="IB22" s="121"/>
      <c r="IC22" s="121"/>
      <c r="ID22" s="121"/>
      <c r="IE22" s="121"/>
    </row>
    <row r="23" spans="1:239" ht="13.5" x14ac:dyDescent="0.25">
      <c r="A23" s="121"/>
      <c r="B23" s="160">
        <v>3831</v>
      </c>
      <c r="C23" s="184" t="str">
        <f>+'[2]Costos Estadística'!$C$15</f>
        <v>Adquisición 3 equipos de computo</v>
      </c>
      <c r="D23" s="180">
        <v>3</v>
      </c>
      <c r="E23" s="179">
        <f>86822/3</f>
        <v>28940.666666666668</v>
      </c>
      <c r="F23" s="179">
        <f>+D23*E23</f>
        <v>86822</v>
      </c>
      <c r="G23" s="183">
        <f>+F23</f>
        <v>86822</v>
      </c>
      <c r="H23" s="165"/>
      <c r="I23" s="165"/>
      <c r="J23" s="165"/>
      <c r="K23" s="165"/>
      <c r="L23" s="165"/>
      <c r="M23" s="183"/>
      <c r="N23" s="165"/>
      <c r="O23" s="165"/>
      <c r="P23" s="165"/>
      <c r="Q23" s="165"/>
      <c r="R23" s="165"/>
      <c r="S23" s="165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  <c r="HD23" s="121"/>
      <c r="HE23" s="121"/>
      <c r="HF23" s="121"/>
      <c r="HG23" s="121"/>
      <c r="HH23" s="121"/>
      <c r="HI23" s="121"/>
      <c r="HJ23" s="121"/>
      <c r="HK23" s="121"/>
      <c r="HL23" s="121"/>
      <c r="HM23" s="121"/>
      <c r="HN23" s="121"/>
      <c r="HO23" s="121"/>
      <c r="HP23" s="121"/>
      <c r="HQ23" s="121"/>
      <c r="HR23" s="121"/>
      <c r="HS23" s="121"/>
      <c r="HT23" s="121"/>
      <c r="HU23" s="121"/>
      <c r="HV23" s="121"/>
      <c r="HW23" s="121"/>
      <c r="HX23" s="121"/>
      <c r="HY23" s="121"/>
      <c r="HZ23" s="121"/>
      <c r="IA23" s="121"/>
      <c r="IB23" s="121"/>
      <c r="IC23" s="121"/>
      <c r="ID23" s="121"/>
      <c r="IE23" s="121"/>
    </row>
    <row r="24" spans="1:239" ht="13.5" x14ac:dyDescent="0.25">
      <c r="A24" s="121"/>
      <c r="B24" s="160"/>
      <c r="C24" s="184"/>
      <c r="D24" s="180"/>
      <c r="E24" s="179"/>
      <c r="F24" s="179">
        <f t="shared" ref="F24" si="9">+D24*E24</f>
        <v>0</v>
      </c>
      <c r="G24" s="183"/>
      <c r="H24" s="165"/>
      <c r="I24" s="165"/>
      <c r="J24" s="165"/>
      <c r="K24" s="165"/>
      <c r="L24" s="165"/>
      <c r="M24" s="183"/>
      <c r="N24" s="165">
        <f>+F24</f>
        <v>0</v>
      </c>
      <c r="O24" s="165"/>
      <c r="P24" s="165"/>
      <c r="Q24" s="165"/>
      <c r="R24" s="165"/>
      <c r="S24" s="165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DW24" s="121"/>
      <c r="DX24" s="121"/>
      <c r="DY24" s="121"/>
      <c r="DZ24" s="121"/>
      <c r="EA24" s="121"/>
      <c r="EB24" s="121"/>
      <c r="EC24" s="121"/>
      <c r="ED24" s="121"/>
      <c r="EE24" s="121"/>
      <c r="EF24" s="121"/>
      <c r="EG24" s="121"/>
      <c r="EH24" s="121"/>
      <c r="EI24" s="121"/>
      <c r="EJ24" s="121"/>
      <c r="EK24" s="121"/>
      <c r="EL24" s="121"/>
      <c r="EM24" s="121"/>
      <c r="EN24" s="121"/>
      <c r="EO24" s="121"/>
      <c r="EP24" s="121"/>
      <c r="EQ24" s="121"/>
      <c r="ER24" s="121"/>
      <c r="ES24" s="121"/>
      <c r="ET24" s="121"/>
      <c r="EU24" s="121"/>
      <c r="EV24" s="121"/>
      <c r="EW24" s="121"/>
      <c r="EX24" s="121"/>
      <c r="EY24" s="121"/>
      <c r="EZ24" s="121"/>
      <c r="FA24" s="121"/>
      <c r="FB24" s="121"/>
      <c r="FC24" s="121"/>
      <c r="FD24" s="121"/>
      <c r="FE24" s="121"/>
      <c r="FF24" s="121"/>
      <c r="FG24" s="121"/>
      <c r="FH24" s="121"/>
      <c r="FI24" s="121"/>
      <c r="FJ24" s="121"/>
      <c r="FK24" s="121"/>
      <c r="FL24" s="121"/>
      <c r="FM24" s="121"/>
      <c r="FN24" s="121"/>
      <c r="FO24" s="121"/>
      <c r="FP24" s="121"/>
      <c r="FQ24" s="121"/>
      <c r="FR24" s="121"/>
      <c r="FS24" s="121"/>
      <c r="FT24" s="121"/>
      <c r="FU24" s="121"/>
      <c r="FV24" s="121"/>
      <c r="FW24" s="121"/>
      <c r="FX24" s="121"/>
      <c r="FY24" s="121"/>
      <c r="FZ24" s="121"/>
      <c r="GA24" s="121"/>
      <c r="GB24" s="121"/>
      <c r="GC24" s="121"/>
      <c r="GD24" s="121"/>
      <c r="GE24" s="121"/>
      <c r="GF24" s="121"/>
      <c r="GG24" s="121"/>
      <c r="GH24" s="121"/>
      <c r="GI24" s="121"/>
      <c r="GJ24" s="121"/>
      <c r="GK24" s="121"/>
      <c r="GL24" s="121"/>
      <c r="GM24" s="121"/>
      <c r="GN24" s="121"/>
      <c r="GO24" s="121"/>
      <c r="GP24" s="121"/>
      <c r="GQ24" s="121"/>
      <c r="GR24" s="121"/>
      <c r="GS24" s="121"/>
      <c r="GT24" s="121"/>
      <c r="GU24" s="121"/>
      <c r="GV24" s="121"/>
      <c r="GW24" s="121"/>
      <c r="GX24" s="121"/>
      <c r="GY24" s="121"/>
      <c r="GZ24" s="121"/>
      <c r="HA24" s="121"/>
      <c r="HB24" s="121"/>
      <c r="HC24" s="121"/>
      <c r="HD24" s="121"/>
      <c r="HE24" s="121"/>
      <c r="HF24" s="121"/>
      <c r="HG24" s="121"/>
      <c r="HH24" s="121"/>
      <c r="HI24" s="121"/>
      <c r="HJ24" s="121"/>
      <c r="HK24" s="121"/>
      <c r="HL24" s="121"/>
      <c r="HM24" s="121"/>
      <c r="HN24" s="121"/>
      <c r="HO24" s="121"/>
      <c r="HP24" s="121"/>
      <c r="HQ24" s="121"/>
      <c r="HR24" s="121"/>
      <c r="HS24" s="121"/>
      <c r="HT24" s="121"/>
      <c r="HU24" s="121"/>
      <c r="HV24" s="121"/>
      <c r="HW24" s="121"/>
      <c r="HX24" s="121"/>
      <c r="HY24" s="121"/>
      <c r="HZ24" s="121"/>
      <c r="IA24" s="121"/>
      <c r="IB24" s="121"/>
      <c r="IC24" s="121"/>
      <c r="ID24" s="121"/>
      <c r="IE24" s="121"/>
    </row>
    <row r="25" spans="1:239" ht="16.149999999999999" customHeight="1" thickBot="1" x14ac:dyDescent="0.3">
      <c r="A25" s="121"/>
      <c r="B25" s="164">
        <v>5911</v>
      </c>
      <c r="C25" s="163" t="s">
        <v>161</v>
      </c>
      <c r="D25" s="125"/>
      <c r="E25" s="125"/>
      <c r="F25" s="124">
        <f>SUM(F26:F29)</f>
        <v>4511</v>
      </c>
      <c r="G25" s="124">
        <f t="shared" ref="G25:R25" si="10">SUM(G26:G29)</f>
        <v>4511</v>
      </c>
      <c r="H25" s="124">
        <f t="shared" si="10"/>
        <v>0</v>
      </c>
      <c r="I25" s="124">
        <f t="shared" si="10"/>
        <v>0</v>
      </c>
      <c r="J25" s="124">
        <f t="shared" si="10"/>
        <v>0</v>
      </c>
      <c r="K25" s="124">
        <f t="shared" si="10"/>
        <v>0</v>
      </c>
      <c r="L25" s="124">
        <f t="shared" si="10"/>
        <v>0</v>
      </c>
      <c r="M25" s="124">
        <f t="shared" si="10"/>
        <v>0</v>
      </c>
      <c r="N25" s="124">
        <f t="shared" si="10"/>
        <v>0</v>
      </c>
      <c r="O25" s="124">
        <f t="shared" si="10"/>
        <v>0</v>
      </c>
      <c r="P25" s="124">
        <f t="shared" si="10"/>
        <v>0</v>
      </c>
      <c r="Q25" s="124">
        <f t="shared" si="10"/>
        <v>0</v>
      </c>
      <c r="R25" s="124">
        <f t="shared" si="10"/>
        <v>0</v>
      </c>
      <c r="S25" s="124">
        <f>SUM(G25:R25)</f>
        <v>4511</v>
      </c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  <c r="BS25" s="121"/>
      <c r="BT25" s="121"/>
      <c r="BU25" s="121"/>
      <c r="BV25" s="121"/>
      <c r="BW25" s="121"/>
      <c r="BX25" s="121"/>
      <c r="BY25" s="121"/>
      <c r="BZ25" s="121"/>
      <c r="CA25" s="121"/>
      <c r="CB25" s="121"/>
      <c r="CC25" s="121"/>
      <c r="CD25" s="121"/>
      <c r="CE25" s="121"/>
      <c r="CF25" s="121"/>
      <c r="CG25" s="121"/>
      <c r="CH25" s="121"/>
      <c r="CI25" s="121"/>
      <c r="CJ25" s="121"/>
      <c r="CK25" s="121"/>
      <c r="CL25" s="121"/>
      <c r="CM25" s="121"/>
      <c r="CN25" s="121"/>
      <c r="CO25" s="121"/>
      <c r="CP25" s="121"/>
      <c r="CQ25" s="121"/>
      <c r="CR25" s="121"/>
      <c r="CS25" s="121"/>
      <c r="CT25" s="121"/>
      <c r="CU25" s="121"/>
      <c r="CV25" s="121"/>
      <c r="CW25" s="121"/>
      <c r="CX25" s="121"/>
      <c r="CY25" s="121"/>
      <c r="CZ25" s="121"/>
      <c r="DA25" s="121"/>
      <c r="DB25" s="121"/>
      <c r="DC25" s="121"/>
      <c r="DD25" s="121"/>
      <c r="DE25" s="121"/>
      <c r="DF25" s="121"/>
      <c r="DG25" s="121"/>
      <c r="DH25" s="121"/>
      <c r="DI25" s="121"/>
      <c r="DJ25" s="121"/>
      <c r="DK25" s="121"/>
      <c r="DL25" s="121"/>
      <c r="DM25" s="121"/>
      <c r="DN25" s="121"/>
      <c r="DO25" s="121"/>
      <c r="DP25" s="121"/>
      <c r="DQ25" s="121"/>
      <c r="DR25" s="121"/>
      <c r="DS25" s="121"/>
      <c r="DT25" s="121"/>
      <c r="DU25" s="121"/>
      <c r="DV25" s="121"/>
      <c r="DW25" s="121"/>
      <c r="DX25" s="121"/>
      <c r="DY25" s="121"/>
      <c r="DZ25" s="121"/>
      <c r="EA25" s="121"/>
      <c r="EB25" s="121"/>
      <c r="EC25" s="121"/>
      <c r="ED25" s="121"/>
      <c r="EE25" s="121"/>
      <c r="EF25" s="121"/>
      <c r="EG25" s="121"/>
      <c r="EH25" s="121"/>
      <c r="EI25" s="121"/>
      <c r="EJ25" s="121"/>
      <c r="EK25" s="121"/>
      <c r="EL25" s="121"/>
      <c r="EM25" s="121"/>
      <c r="EN25" s="121"/>
      <c r="EO25" s="121"/>
      <c r="EP25" s="121"/>
      <c r="EQ25" s="121"/>
      <c r="ER25" s="121"/>
      <c r="ES25" s="121"/>
      <c r="ET25" s="121"/>
      <c r="EU25" s="121"/>
      <c r="EV25" s="121"/>
      <c r="EW25" s="121"/>
      <c r="EX25" s="121"/>
      <c r="EY25" s="121"/>
      <c r="EZ25" s="121"/>
      <c r="FA25" s="121"/>
      <c r="FB25" s="121"/>
      <c r="FC25" s="121"/>
      <c r="FD25" s="121"/>
      <c r="FE25" s="121"/>
      <c r="FF25" s="121"/>
      <c r="FG25" s="121"/>
      <c r="FH25" s="121"/>
      <c r="FI25" s="121"/>
      <c r="FJ25" s="121"/>
      <c r="FK25" s="121"/>
      <c r="FL25" s="121"/>
      <c r="FM25" s="121"/>
      <c r="FN25" s="121"/>
      <c r="FO25" s="121"/>
      <c r="FP25" s="121"/>
      <c r="FQ25" s="121"/>
      <c r="FR25" s="121"/>
      <c r="FS25" s="121"/>
      <c r="FT25" s="121"/>
      <c r="FU25" s="121"/>
      <c r="FV25" s="121"/>
      <c r="FW25" s="121"/>
      <c r="FX25" s="121"/>
      <c r="FY25" s="121"/>
      <c r="FZ25" s="121"/>
      <c r="GA25" s="121"/>
      <c r="GB25" s="121"/>
      <c r="GC25" s="121"/>
      <c r="GD25" s="121"/>
      <c r="GE25" s="121"/>
      <c r="GF25" s="121"/>
      <c r="GG25" s="121"/>
      <c r="GH25" s="121"/>
      <c r="GI25" s="121"/>
      <c r="GJ25" s="121"/>
      <c r="GK25" s="121"/>
      <c r="GL25" s="121"/>
      <c r="GM25" s="121"/>
      <c r="GN25" s="121"/>
      <c r="GO25" s="121"/>
      <c r="GP25" s="121"/>
      <c r="GQ25" s="121"/>
      <c r="GR25" s="121"/>
      <c r="GS25" s="121"/>
      <c r="GT25" s="121"/>
      <c r="GU25" s="121"/>
      <c r="GV25" s="121"/>
      <c r="GW25" s="121"/>
      <c r="GX25" s="121"/>
      <c r="GY25" s="121"/>
      <c r="GZ25" s="121"/>
      <c r="HA25" s="121"/>
      <c r="HB25" s="121"/>
      <c r="HC25" s="121"/>
      <c r="HD25" s="121"/>
      <c r="HE25" s="121"/>
      <c r="HF25" s="121"/>
      <c r="HG25" s="121"/>
      <c r="HH25" s="121"/>
      <c r="HI25" s="121"/>
      <c r="HJ25" s="121"/>
      <c r="HK25" s="121"/>
      <c r="HL25" s="121"/>
      <c r="HM25" s="121"/>
      <c r="HN25" s="121"/>
      <c r="HO25" s="121"/>
      <c r="HP25" s="121"/>
      <c r="HQ25" s="121"/>
      <c r="HR25" s="121"/>
      <c r="HS25" s="121"/>
      <c r="HT25" s="121"/>
      <c r="HU25" s="121"/>
      <c r="HV25" s="121"/>
      <c r="HW25" s="121"/>
      <c r="HX25" s="121"/>
      <c r="HY25" s="121"/>
      <c r="HZ25" s="121"/>
      <c r="IA25" s="121"/>
      <c r="IB25" s="121"/>
      <c r="IC25" s="121"/>
      <c r="ID25" s="121"/>
      <c r="IE25" s="121"/>
    </row>
    <row r="26" spans="1:239" ht="30" x14ac:dyDescent="0.3">
      <c r="A26" s="121"/>
      <c r="B26" s="160">
        <v>3921</v>
      </c>
      <c r="C26" s="216" t="str">
        <f>+'[2]Costos Estadística'!$C$16</f>
        <v>Adquisición 3 Paqueteria Office 2013, licencia por un año compra</v>
      </c>
      <c r="D26" s="180">
        <v>3</v>
      </c>
      <c r="E26" s="179">
        <v>1503.6666666666667</v>
      </c>
      <c r="F26" s="179">
        <f>+D26*E26</f>
        <v>4511</v>
      </c>
      <c r="G26" s="183">
        <f>+F26</f>
        <v>4511</v>
      </c>
      <c r="H26" s="165"/>
      <c r="I26" s="165"/>
      <c r="J26" s="165"/>
      <c r="K26" s="165"/>
      <c r="L26" s="165"/>
      <c r="M26" s="183"/>
      <c r="N26" s="165"/>
      <c r="O26" s="165"/>
      <c r="P26" s="165"/>
      <c r="Q26" s="165"/>
      <c r="R26" s="165"/>
      <c r="S26" s="165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1"/>
      <c r="CE26" s="121"/>
      <c r="CF26" s="121"/>
      <c r="CG26" s="121"/>
      <c r="CH26" s="121"/>
      <c r="CI26" s="121"/>
      <c r="CJ26" s="121"/>
      <c r="CK26" s="121"/>
      <c r="CL26" s="121"/>
      <c r="CM26" s="121"/>
      <c r="CN26" s="121"/>
      <c r="CO26" s="121"/>
      <c r="CP26" s="121"/>
      <c r="CQ26" s="121"/>
      <c r="CR26" s="121"/>
      <c r="CS26" s="121"/>
      <c r="CT26" s="121"/>
      <c r="CU26" s="121"/>
      <c r="CV26" s="121"/>
      <c r="CW26" s="121"/>
      <c r="CX26" s="121"/>
      <c r="CY26" s="121"/>
      <c r="CZ26" s="121"/>
      <c r="DA26" s="121"/>
      <c r="DB26" s="121"/>
      <c r="DC26" s="121"/>
      <c r="DD26" s="121"/>
      <c r="DE26" s="121"/>
      <c r="DF26" s="121"/>
      <c r="DG26" s="121"/>
      <c r="DH26" s="121"/>
      <c r="DI26" s="121"/>
      <c r="DJ26" s="121"/>
      <c r="DK26" s="121"/>
      <c r="DL26" s="121"/>
      <c r="DM26" s="121"/>
      <c r="DN26" s="121"/>
      <c r="DO26" s="121"/>
      <c r="DP26" s="121"/>
      <c r="DQ26" s="121"/>
      <c r="DR26" s="121"/>
      <c r="DS26" s="121"/>
      <c r="DT26" s="121"/>
      <c r="DU26" s="121"/>
      <c r="DV26" s="121"/>
      <c r="DW26" s="121"/>
      <c r="DX26" s="121"/>
      <c r="DY26" s="121"/>
      <c r="DZ26" s="121"/>
      <c r="EA26" s="121"/>
      <c r="EB26" s="121"/>
      <c r="EC26" s="121"/>
      <c r="ED26" s="121"/>
      <c r="EE26" s="121"/>
      <c r="EF26" s="121"/>
      <c r="EG26" s="121"/>
      <c r="EH26" s="121"/>
      <c r="EI26" s="121"/>
      <c r="EJ26" s="121"/>
      <c r="EK26" s="121"/>
      <c r="EL26" s="121"/>
      <c r="EM26" s="121"/>
      <c r="EN26" s="121"/>
      <c r="EO26" s="121"/>
      <c r="EP26" s="121"/>
      <c r="EQ26" s="121"/>
      <c r="ER26" s="121"/>
      <c r="ES26" s="121"/>
      <c r="ET26" s="121"/>
      <c r="EU26" s="121"/>
      <c r="EV26" s="121"/>
      <c r="EW26" s="121"/>
      <c r="EX26" s="121"/>
      <c r="EY26" s="121"/>
      <c r="EZ26" s="121"/>
      <c r="FA26" s="121"/>
      <c r="FB26" s="121"/>
      <c r="FC26" s="121"/>
      <c r="FD26" s="121"/>
      <c r="FE26" s="121"/>
      <c r="FF26" s="121"/>
      <c r="FG26" s="121"/>
      <c r="FH26" s="121"/>
      <c r="FI26" s="121"/>
      <c r="FJ26" s="121"/>
      <c r="FK26" s="121"/>
      <c r="FL26" s="121"/>
      <c r="FM26" s="121"/>
      <c r="FN26" s="121"/>
      <c r="FO26" s="121"/>
      <c r="FP26" s="121"/>
      <c r="FQ26" s="121"/>
      <c r="FR26" s="121"/>
      <c r="FS26" s="121"/>
      <c r="FT26" s="121"/>
      <c r="FU26" s="121"/>
      <c r="FV26" s="121"/>
      <c r="FW26" s="121"/>
      <c r="FX26" s="121"/>
      <c r="FY26" s="121"/>
      <c r="FZ26" s="121"/>
      <c r="GA26" s="121"/>
      <c r="GB26" s="121"/>
      <c r="GC26" s="121"/>
      <c r="GD26" s="121"/>
      <c r="GE26" s="121"/>
      <c r="GF26" s="121"/>
      <c r="GG26" s="121"/>
      <c r="GH26" s="121"/>
      <c r="GI26" s="121"/>
      <c r="GJ26" s="121"/>
      <c r="GK26" s="121"/>
      <c r="GL26" s="121"/>
      <c r="GM26" s="121"/>
      <c r="GN26" s="121"/>
      <c r="GO26" s="121"/>
      <c r="GP26" s="121"/>
      <c r="GQ26" s="121"/>
      <c r="GR26" s="121"/>
      <c r="GS26" s="121"/>
      <c r="GT26" s="121"/>
      <c r="GU26" s="121"/>
      <c r="GV26" s="121"/>
      <c r="GW26" s="121"/>
      <c r="GX26" s="121"/>
      <c r="GY26" s="121"/>
      <c r="GZ26" s="121"/>
      <c r="HA26" s="121"/>
      <c r="HB26" s="121"/>
      <c r="HC26" s="121"/>
      <c r="HD26" s="121"/>
      <c r="HE26" s="121"/>
      <c r="HF26" s="121"/>
      <c r="HG26" s="121"/>
      <c r="HH26" s="121"/>
      <c r="HI26" s="121"/>
      <c r="HJ26" s="121"/>
      <c r="HK26" s="121"/>
      <c r="HL26" s="121"/>
      <c r="HM26" s="121"/>
      <c r="HN26" s="121"/>
      <c r="HO26" s="121"/>
      <c r="HP26" s="121"/>
      <c r="HQ26" s="121"/>
      <c r="HR26" s="121"/>
      <c r="HS26" s="121"/>
      <c r="HT26" s="121"/>
      <c r="HU26" s="121"/>
      <c r="HV26" s="121"/>
      <c r="HW26" s="121"/>
      <c r="HX26" s="121"/>
      <c r="HY26" s="121"/>
      <c r="HZ26" s="121"/>
      <c r="IA26" s="121"/>
      <c r="IB26" s="121"/>
      <c r="IC26" s="121"/>
      <c r="ID26" s="121"/>
      <c r="IE26" s="121"/>
    </row>
    <row r="27" spans="1:239" ht="13.5" hidden="1" x14ac:dyDescent="0.25">
      <c r="A27" s="121"/>
      <c r="B27" s="160"/>
      <c r="C27" s="168"/>
      <c r="D27" s="188"/>
      <c r="E27" s="179"/>
      <c r="F27" s="179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65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21"/>
      <c r="BY27" s="121"/>
      <c r="BZ27" s="121"/>
      <c r="CA27" s="121"/>
      <c r="CB27" s="121"/>
      <c r="CC27" s="121"/>
      <c r="CD27" s="121"/>
      <c r="CE27" s="121"/>
      <c r="CF27" s="121"/>
      <c r="CG27" s="121"/>
      <c r="CH27" s="121"/>
      <c r="CI27" s="121"/>
      <c r="CJ27" s="121"/>
      <c r="CK27" s="121"/>
      <c r="CL27" s="121"/>
      <c r="CM27" s="121"/>
      <c r="CN27" s="121"/>
      <c r="CO27" s="121"/>
      <c r="CP27" s="121"/>
      <c r="CQ27" s="121"/>
      <c r="CR27" s="121"/>
      <c r="CS27" s="121"/>
      <c r="CT27" s="121"/>
      <c r="CU27" s="121"/>
      <c r="CV27" s="121"/>
      <c r="CW27" s="121"/>
      <c r="CX27" s="121"/>
      <c r="CY27" s="121"/>
      <c r="CZ27" s="121"/>
      <c r="DA27" s="121"/>
      <c r="DB27" s="121"/>
      <c r="DC27" s="121"/>
      <c r="DD27" s="121"/>
      <c r="DE27" s="121"/>
      <c r="DF27" s="121"/>
      <c r="DG27" s="121"/>
      <c r="DH27" s="121"/>
      <c r="DI27" s="121"/>
      <c r="DJ27" s="121"/>
      <c r="DK27" s="121"/>
      <c r="DL27" s="121"/>
      <c r="DM27" s="121"/>
      <c r="DN27" s="121"/>
      <c r="DO27" s="121"/>
      <c r="DP27" s="121"/>
      <c r="DQ27" s="121"/>
      <c r="DR27" s="121"/>
      <c r="DS27" s="121"/>
      <c r="DT27" s="121"/>
      <c r="DU27" s="121"/>
      <c r="DV27" s="121"/>
      <c r="DW27" s="121"/>
      <c r="DX27" s="121"/>
      <c r="DY27" s="121"/>
      <c r="DZ27" s="121"/>
      <c r="EA27" s="121"/>
      <c r="EB27" s="121"/>
      <c r="EC27" s="121"/>
      <c r="ED27" s="121"/>
      <c r="EE27" s="121"/>
      <c r="EF27" s="121"/>
      <c r="EG27" s="121"/>
      <c r="EH27" s="121"/>
      <c r="EI27" s="121"/>
      <c r="EJ27" s="121"/>
      <c r="EK27" s="121"/>
      <c r="EL27" s="121"/>
      <c r="EM27" s="121"/>
      <c r="EN27" s="121"/>
      <c r="EO27" s="121"/>
      <c r="EP27" s="121"/>
      <c r="EQ27" s="121"/>
      <c r="ER27" s="121"/>
      <c r="ES27" s="121"/>
      <c r="ET27" s="121"/>
      <c r="EU27" s="121"/>
      <c r="EV27" s="121"/>
      <c r="EW27" s="121"/>
      <c r="EX27" s="121"/>
      <c r="EY27" s="121"/>
      <c r="EZ27" s="121"/>
      <c r="FA27" s="121"/>
      <c r="FB27" s="121"/>
      <c r="FC27" s="121"/>
      <c r="FD27" s="121"/>
      <c r="FE27" s="121"/>
      <c r="FF27" s="121"/>
      <c r="FG27" s="121"/>
      <c r="FH27" s="121"/>
      <c r="FI27" s="121"/>
      <c r="FJ27" s="121"/>
      <c r="FK27" s="121"/>
      <c r="FL27" s="121"/>
      <c r="FM27" s="121"/>
      <c r="FN27" s="121"/>
      <c r="FO27" s="121"/>
      <c r="FP27" s="121"/>
      <c r="FQ27" s="121"/>
      <c r="FR27" s="121"/>
      <c r="FS27" s="121"/>
      <c r="FT27" s="121"/>
      <c r="FU27" s="121"/>
      <c r="FV27" s="121"/>
      <c r="FW27" s="121"/>
      <c r="FX27" s="121"/>
      <c r="FY27" s="121"/>
      <c r="FZ27" s="121"/>
      <c r="GA27" s="121"/>
      <c r="GB27" s="121"/>
      <c r="GC27" s="121"/>
      <c r="GD27" s="121"/>
      <c r="GE27" s="121"/>
      <c r="GF27" s="121"/>
      <c r="GG27" s="121"/>
      <c r="GH27" s="121"/>
      <c r="GI27" s="121"/>
      <c r="GJ27" s="121"/>
      <c r="GK27" s="121"/>
      <c r="GL27" s="121"/>
      <c r="GM27" s="121"/>
      <c r="GN27" s="121"/>
      <c r="GO27" s="121"/>
      <c r="GP27" s="121"/>
      <c r="GQ27" s="121"/>
      <c r="GR27" s="121"/>
      <c r="GS27" s="121"/>
      <c r="GT27" s="121"/>
      <c r="GU27" s="121"/>
      <c r="GV27" s="121"/>
      <c r="GW27" s="121"/>
      <c r="GX27" s="121"/>
      <c r="GY27" s="121"/>
      <c r="GZ27" s="121"/>
      <c r="HA27" s="121"/>
      <c r="HB27" s="121"/>
      <c r="HC27" s="121"/>
      <c r="HD27" s="121"/>
      <c r="HE27" s="121"/>
      <c r="HF27" s="121"/>
      <c r="HG27" s="121"/>
      <c r="HH27" s="121"/>
      <c r="HI27" s="121"/>
      <c r="HJ27" s="121"/>
      <c r="HK27" s="121"/>
      <c r="HL27" s="121"/>
      <c r="HM27" s="121"/>
      <c r="HN27" s="121"/>
      <c r="HO27" s="121"/>
      <c r="HP27" s="121"/>
      <c r="HQ27" s="121"/>
      <c r="HR27" s="121"/>
      <c r="HS27" s="121"/>
      <c r="HT27" s="121"/>
      <c r="HU27" s="121"/>
      <c r="HV27" s="121"/>
      <c r="HW27" s="121"/>
      <c r="HX27" s="121"/>
      <c r="HY27" s="121"/>
      <c r="HZ27" s="121"/>
      <c r="IA27" s="121"/>
      <c r="IB27" s="121"/>
      <c r="IC27" s="121"/>
      <c r="ID27" s="121"/>
      <c r="IE27" s="121"/>
    </row>
    <row r="28" spans="1:239" ht="13.5" hidden="1" x14ac:dyDescent="0.25">
      <c r="A28" s="121"/>
      <c r="B28" s="160"/>
      <c r="C28" s="184"/>
      <c r="D28" s="188"/>
      <c r="E28" s="179"/>
      <c r="F28" s="179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65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  <c r="CD28" s="121"/>
      <c r="CE28" s="121"/>
      <c r="CF28" s="121"/>
      <c r="CG28" s="121"/>
      <c r="CH28" s="121"/>
      <c r="CI28" s="121"/>
      <c r="CJ28" s="121"/>
      <c r="CK28" s="121"/>
      <c r="CL28" s="121"/>
      <c r="CM28" s="121"/>
      <c r="CN28" s="121"/>
      <c r="CO28" s="121"/>
      <c r="CP28" s="121"/>
      <c r="CQ28" s="121"/>
      <c r="CR28" s="121"/>
      <c r="CS28" s="121"/>
      <c r="CT28" s="121"/>
      <c r="CU28" s="121"/>
      <c r="CV28" s="121"/>
      <c r="CW28" s="121"/>
      <c r="CX28" s="121"/>
      <c r="CY28" s="121"/>
      <c r="CZ28" s="121"/>
      <c r="DA28" s="121"/>
      <c r="DB28" s="121"/>
      <c r="DC28" s="121"/>
      <c r="DD28" s="121"/>
      <c r="DE28" s="121"/>
      <c r="DF28" s="121"/>
      <c r="DG28" s="121"/>
      <c r="DH28" s="121"/>
      <c r="DI28" s="121"/>
      <c r="DJ28" s="121"/>
      <c r="DK28" s="121"/>
      <c r="DL28" s="121"/>
      <c r="DM28" s="121"/>
      <c r="DN28" s="121"/>
      <c r="DO28" s="121"/>
      <c r="DP28" s="121"/>
      <c r="DQ28" s="121"/>
      <c r="DR28" s="121"/>
      <c r="DS28" s="121"/>
      <c r="DT28" s="121"/>
      <c r="DU28" s="121"/>
      <c r="DV28" s="121"/>
      <c r="DW28" s="121"/>
      <c r="DX28" s="121"/>
      <c r="DY28" s="121"/>
      <c r="DZ28" s="121"/>
      <c r="EA28" s="121"/>
      <c r="EB28" s="121"/>
      <c r="EC28" s="121"/>
      <c r="ED28" s="121"/>
      <c r="EE28" s="121"/>
      <c r="EF28" s="121"/>
      <c r="EG28" s="121"/>
      <c r="EH28" s="121"/>
      <c r="EI28" s="121"/>
      <c r="EJ28" s="121"/>
      <c r="EK28" s="121"/>
      <c r="EL28" s="121"/>
      <c r="EM28" s="121"/>
      <c r="EN28" s="121"/>
      <c r="EO28" s="121"/>
      <c r="EP28" s="121"/>
      <c r="EQ28" s="121"/>
      <c r="ER28" s="121"/>
      <c r="ES28" s="121"/>
      <c r="ET28" s="121"/>
      <c r="EU28" s="121"/>
      <c r="EV28" s="121"/>
      <c r="EW28" s="121"/>
      <c r="EX28" s="121"/>
      <c r="EY28" s="121"/>
      <c r="EZ28" s="121"/>
      <c r="FA28" s="121"/>
      <c r="FB28" s="121"/>
      <c r="FC28" s="121"/>
      <c r="FD28" s="121"/>
      <c r="FE28" s="121"/>
      <c r="FF28" s="121"/>
      <c r="FG28" s="121"/>
      <c r="FH28" s="121"/>
      <c r="FI28" s="121"/>
      <c r="FJ28" s="121"/>
      <c r="FK28" s="121"/>
      <c r="FL28" s="121"/>
      <c r="FM28" s="121"/>
      <c r="FN28" s="121"/>
      <c r="FO28" s="121"/>
      <c r="FP28" s="121"/>
      <c r="FQ28" s="121"/>
      <c r="FR28" s="121"/>
      <c r="FS28" s="121"/>
      <c r="FT28" s="121"/>
      <c r="FU28" s="121"/>
      <c r="FV28" s="121"/>
      <c r="FW28" s="121"/>
      <c r="FX28" s="121"/>
      <c r="FY28" s="121"/>
      <c r="FZ28" s="121"/>
      <c r="GA28" s="121"/>
      <c r="GB28" s="121"/>
      <c r="GC28" s="121"/>
      <c r="GD28" s="121"/>
      <c r="GE28" s="121"/>
      <c r="GF28" s="121"/>
      <c r="GG28" s="121"/>
      <c r="GH28" s="121"/>
      <c r="GI28" s="121"/>
      <c r="GJ28" s="121"/>
      <c r="GK28" s="121"/>
      <c r="GL28" s="121"/>
      <c r="GM28" s="121"/>
      <c r="GN28" s="121"/>
      <c r="GO28" s="121"/>
      <c r="GP28" s="121"/>
      <c r="GQ28" s="121"/>
      <c r="GR28" s="121"/>
      <c r="GS28" s="121"/>
      <c r="GT28" s="121"/>
      <c r="GU28" s="121"/>
      <c r="GV28" s="121"/>
      <c r="GW28" s="121"/>
      <c r="GX28" s="121"/>
      <c r="GY28" s="121"/>
      <c r="GZ28" s="121"/>
      <c r="HA28" s="121"/>
      <c r="HB28" s="121"/>
      <c r="HC28" s="121"/>
      <c r="HD28" s="121"/>
      <c r="HE28" s="121"/>
      <c r="HF28" s="121"/>
      <c r="HG28" s="121"/>
      <c r="HH28" s="121"/>
      <c r="HI28" s="121"/>
      <c r="HJ28" s="121"/>
      <c r="HK28" s="121"/>
      <c r="HL28" s="121"/>
      <c r="HM28" s="121"/>
      <c r="HN28" s="121"/>
      <c r="HO28" s="121"/>
      <c r="HP28" s="121"/>
      <c r="HQ28" s="121"/>
      <c r="HR28" s="121"/>
      <c r="HS28" s="121"/>
      <c r="HT28" s="121"/>
      <c r="HU28" s="121"/>
      <c r="HV28" s="121"/>
      <c r="HW28" s="121"/>
      <c r="HX28" s="121"/>
      <c r="HY28" s="121"/>
      <c r="HZ28" s="121"/>
      <c r="IA28" s="121"/>
      <c r="IB28" s="121"/>
      <c r="IC28" s="121"/>
      <c r="ID28" s="121"/>
      <c r="IE28" s="121"/>
    </row>
    <row r="29" spans="1:239" x14ac:dyDescent="0.25">
      <c r="B29" s="160"/>
      <c r="C29" s="184"/>
      <c r="D29" s="188"/>
      <c r="E29" s="179"/>
      <c r="F29" s="179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65"/>
    </row>
    <row r="30" spans="1:239" s="148" customFormat="1" ht="18.75" thickBot="1" x14ac:dyDescent="0.3">
      <c r="A30" s="141"/>
      <c r="B30" s="215"/>
      <c r="C30" s="152" t="s">
        <v>140</v>
      </c>
      <c r="D30" s="214"/>
      <c r="E30" s="213"/>
      <c r="F30" s="213">
        <f>+F19+F22+F25</f>
        <v>264976.75</v>
      </c>
      <c r="G30" s="213">
        <f t="shared" ref="G30:R30" si="11">+G19+G22+G25</f>
        <v>91333</v>
      </c>
      <c r="H30" s="213">
        <f t="shared" si="11"/>
        <v>0</v>
      </c>
      <c r="I30" s="213">
        <f t="shared" si="11"/>
        <v>0</v>
      </c>
      <c r="J30" s="213">
        <f t="shared" si="11"/>
        <v>0</v>
      </c>
      <c r="K30" s="213">
        <f t="shared" si="11"/>
        <v>0</v>
      </c>
      <c r="L30" s="213">
        <f t="shared" si="11"/>
        <v>86821.875</v>
      </c>
      <c r="M30" s="213">
        <f t="shared" si="11"/>
        <v>0</v>
      </c>
      <c r="N30" s="213">
        <f t="shared" si="11"/>
        <v>0</v>
      </c>
      <c r="O30" s="213">
        <f t="shared" si="11"/>
        <v>0</v>
      </c>
      <c r="P30" s="213">
        <f t="shared" si="11"/>
        <v>0</v>
      </c>
      <c r="Q30" s="213">
        <f t="shared" si="11"/>
        <v>86821.875</v>
      </c>
      <c r="R30" s="213">
        <f t="shared" si="11"/>
        <v>0</v>
      </c>
      <c r="S30" s="213">
        <f>SUM(G30:R30)</f>
        <v>264976.75</v>
      </c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P30" s="149"/>
      <c r="BQ30" s="149"/>
      <c r="BR30" s="149"/>
      <c r="BS30" s="149"/>
      <c r="BT30" s="149"/>
      <c r="BU30" s="149"/>
      <c r="BV30" s="149"/>
      <c r="BW30" s="149"/>
      <c r="BX30" s="149"/>
      <c r="BY30" s="149"/>
      <c r="BZ30" s="149"/>
      <c r="CA30" s="149"/>
      <c r="CB30" s="149"/>
      <c r="CC30" s="149"/>
      <c r="CD30" s="149"/>
      <c r="CE30" s="149"/>
      <c r="CF30" s="149"/>
      <c r="CG30" s="149"/>
      <c r="CH30" s="149"/>
      <c r="CI30" s="149"/>
      <c r="CJ30" s="149"/>
      <c r="CK30" s="149"/>
      <c r="CL30" s="149"/>
      <c r="CM30" s="149"/>
      <c r="CN30" s="149"/>
      <c r="CO30" s="149"/>
      <c r="CP30" s="149"/>
      <c r="CQ30" s="149"/>
      <c r="CR30" s="149"/>
      <c r="CS30" s="149"/>
      <c r="CT30" s="149"/>
      <c r="CU30" s="149"/>
      <c r="CV30" s="149"/>
      <c r="CW30" s="149"/>
      <c r="CX30" s="149"/>
      <c r="CY30" s="149"/>
      <c r="CZ30" s="149"/>
      <c r="DA30" s="149"/>
      <c r="DB30" s="149"/>
      <c r="DC30" s="149"/>
      <c r="DD30" s="149"/>
      <c r="DE30" s="149"/>
      <c r="DF30" s="149"/>
      <c r="DG30" s="149"/>
      <c r="DH30" s="149"/>
      <c r="DI30" s="149"/>
      <c r="DJ30" s="149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149"/>
      <c r="DV30" s="149"/>
      <c r="DW30" s="149"/>
      <c r="DX30" s="149"/>
      <c r="DY30" s="149"/>
      <c r="DZ30" s="149"/>
      <c r="EA30" s="149"/>
      <c r="EB30" s="149"/>
      <c r="EC30" s="149"/>
      <c r="ED30" s="149"/>
      <c r="EE30" s="149"/>
      <c r="EF30" s="149"/>
      <c r="EG30" s="149"/>
      <c r="EH30" s="149"/>
      <c r="EI30" s="149"/>
      <c r="EJ30" s="149"/>
      <c r="EK30" s="149"/>
      <c r="EL30" s="149"/>
      <c r="EM30" s="149"/>
      <c r="EN30" s="149"/>
      <c r="EO30" s="149"/>
      <c r="EP30" s="149"/>
      <c r="EQ30" s="149"/>
      <c r="ER30" s="149"/>
      <c r="ES30" s="149"/>
      <c r="ET30" s="149"/>
      <c r="EU30" s="149"/>
      <c r="EV30" s="149"/>
      <c r="EW30" s="149"/>
      <c r="EX30" s="149"/>
      <c r="EY30" s="149"/>
      <c r="EZ30" s="149"/>
      <c r="FA30" s="149"/>
      <c r="FB30" s="149"/>
      <c r="FC30" s="149"/>
      <c r="FD30" s="149"/>
      <c r="FE30" s="149"/>
      <c r="FF30" s="149"/>
      <c r="FG30" s="149"/>
      <c r="FH30" s="149"/>
      <c r="FI30" s="149"/>
      <c r="FJ30" s="149"/>
      <c r="FK30" s="149"/>
      <c r="FL30" s="149"/>
      <c r="FM30" s="149"/>
      <c r="FN30" s="149"/>
      <c r="FO30" s="149"/>
      <c r="FP30" s="149"/>
      <c r="FQ30" s="149"/>
      <c r="FR30" s="149"/>
      <c r="FS30" s="149"/>
      <c r="FT30" s="149"/>
      <c r="FU30" s="149"/>
      <c r="FV30" s="149"/>
      <c r="FW30" s="149"/>
      <c r="FX30" s="149"/>
      <c r="FY30" s="149"/>
      <c r="FZ30" s="149"/>
      <c r="GA30" s="149"/>
      <c r="GB30" s="149"/>
      <c r="GC30" s="149"/>
      <c r="GD30" s="149"/>
      <c r="GE30" s="149"/>
      <c r="GF30" s="149"/>
      <c r="GG30" s="149"/>
      <c r="GH30" s="149"/>
      <c r="GI30" s="149"/>
      <c r="GJ30" s="149"/>
      <c r="GK30" s="149"/>
      <c r="GL30" s="149"/>
      <c r="GM30" s="149"/>
      <c r="GN30" s="149"/>
      <c r="GO30" s="149"/>
      <c r="GP30" s="149"/>
      <c r="GQ30" s="149"/>
      <c r="GR30" s="149"/>
      <c r="GS30" s="149"/>
      <c r="GT30" s="149"/>
      <c r="GU30" s="149"/>
      <c r="GV30" s="149"/>
      <c r="GW30" s="149"/>
      <c r="GX30" s="149"/>
      <c r="GY30" s="149"/>
      <c r="GZ30" s="149"/>
      <c r="HA30" s="149"/>
      <c r="HB30" s="149"/>
      <c r="HC30" s="149"/>
      <c r="HD30" s="149"/>
      <c r="HE30" s="149"/>
      <c r="HF30" s="149"/>
      <c r="HG30" s="149"/>
      <c r="HH30" s="149"/>
      <c r="HI30" s="149"/>
      <c r="HJ30" s="149"/>
      <c r="HK30" s="149"/>
      <c r="HL30" s="149"/>
      <c r="HM30" s="149"/>
      <c r="HN30" s="149"/>
      <c r="HO30" s="149"/>
      <c r="HP30" s="149"/>
      <c r="HQ30" s="149"/>
      <c r="HR30" s="149"/>
      <c r="HS30" s="149"/>
      <c r="HT30" s="149"/>
      <c r="HU30" s="149"/>
      <c r="HV30" s="149"/>
      <c r="HW30" s="149"/>
      <c r="HX30" s="149"/>
      <c r="HY30" s="149"/>
      <c r="HZ30" s="149"/>
      <c r="IA30" s="149"/>
      <c r="IB30" s="149"/>
      <c r="IC30" s="149"/>
      <c r="ID30" s="149"/>
      <c r="IE30" s="149"/>
    </row>
    <row r="31" spans="1:239" ht="18.75" thickTop="1" x14ac:dyDescent="0.25">
      <c r="C31" s="140" t="s">
        <v>139</v>
      </c>
      <c r="F31" s="212"/>
    </row>
    <row r="33" spans="1:239" x14ac:dyDescent="0.25">
      <c r="B33" s="142"/>
      <c r="F33" s="145"/>
    </row>
    <row r="34" spans="1:239" x14ac:dyDescent="0.25">
      <c r="B34" s="142"/>
      <c r="C34" s="211"/>
      <c r="D34" s="210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  <c r="CD34" s="121"/>
      <c r="CE34" s="121"/>
      <c r="CF34" s="121"/>
      <c r="CG34" s="121"/>
      <c r="CH34" s="121"/>
      <c r="CI34" s="121"/>
      <c r="CJ34" s="121"/>
      <c r="CK34" s="121"/>
      <c r="CL34" s="121"/>
      <c r="CM34" s="121"/>
      <c r="CN34" s="121"/>
      <c r="CO34" s="121"/>
      <c r="CP34" s="121"/>
      <c r="CQ34" s="121"/>
      <c r="CR34" s="121"/>
      <c r="CS34" s="121"/>
      <c r="CT34" s="121"/>
      <c r="CU34" s="121"/>
      <c r="CV34" s="121"/>
      <c r="CW34" s="121"/>
      <c r="CX34" s="121"/>
      <c r="CY34" s="121"/>
      <c r="CZ34" s="121"/>
      <c r="DA34" s="121"/>
      <c r="DB34" s="121"/>
      <c r="DC34" s="121"/>
      <c r="DD34" s="121"/>
      <c r="DE34" s="121"/>
      <c r="DF34" s="121"/>
      <c r="DG34" s="121"/>
      <c r="DH34" s="121"/>
      <c r="DI34" s="121"/>
      <c r="DJ34" s="121"/>
      <c r="DK34" s="121"/>
      <c r="DL34" s="121"/>
      <c r="DM34" s="121"/>
      <c r="DN34" s="121"/>
      <c r="DO34" s="121"/>
      <c r="DP34" s="121"/>
      <c r="DQ34" s="121"/>
      <c r="DR34" s="121"/>
      <c r="DS34" s="121"/>
      <c r="DT34" s="121"/>
      <c r="DU34" s="121"/>
      <c r="DV34" s="121"/>
      <c r="DW34" s="121"/>
      <c r="DX34" s="121"/>
      <c r="DY34" s="121"/>
      <c r="DZ34" s="121"/>
      <c r="EA34" s="121"/>
      <c r="EB34" s="121"/>
      <c r="EC34" s="121"/>
      <c r="ED34" s="121"/>
      <c r="EE34" s="121"/>
      <c r="EF34" s="121"/>
      <c r="EG34" s="121"/>
      <c r="EH34" s="121"/>
      <c r="EI34" s="121"/>
      <c r="EJ34" s="121"/>
      <c r="EK34" s="121"/>
      <c r="EL34" s="121"/>
      <c r="EM34" s="121"/>
      <c r="EN34" s="121"/>
      <c r="EO34" s="121"/>
      <c r="EP34" s="121"/>
      <c r="EQ34" s="121"/>
      <c r="ER34" s="121"/>
      <c r="ES34" s="121"/>
      <c r="ET34" s="121"/>
      <c r="EU34" s="121"/>
      <c r="EV34" s="121"/>
      <c r="EW34" s="121"/>
      <c r="EX34" s="121"/>
      <c r="EY34" s="121"/>
      <c r="EZ34" s="121"/>
      <c r="FA34" s="121"/>
      <c r="FB34" s="121"/>
      <c r="FC34" s="121"/>
      <c r="FD34" s="121"/>
      <c r="FE34" s="121"/>
      <c r="FF34" s="121"/>
      <c r="FG34" s="121"/>
      <c r="FH34" s="121"/>
      <c r="FI34" s="121"/>
      <c r="FJ34" s="121"/>
      <c r="FK34" s="121"/>
      <c r="FL34" s="121"/>
      <c r="FM34" s="121"/>
      <c r="FN34" s="121"/>
      <c r="FO34" s="121"/>
      <c r="FP34" s="121"/>
      <c r="FQ34" s="121"/>
      <c r="FR34" s="121"/>
      <c r="FS34" s="121"/>
      <c r="FT34" s="121"/>
      <c r="FU34" s="121"/>
      <c r="FV34" s="121"/>
      <c r="FW34" s="121"/>
      <c r="FX34" s="121"/>
      <c r="FY34" s="121"/>
      <c r="FZ34" s="121"/>
      <c r="GA34" s="121"/>
      <c r="GB34" s="121"/>
      <c r="GC34" s="121"/>
      <c r="GD34" s="121"/>
      <c r="GE34" s="121"/>
      <c r="GF34" s="121"/>
      <c r="GG34" s="121"/>
      <c r="GH34" s="121"/>
      <c r="GI34" s="121"/>
      <c r="GJ34" s="121"/>
      <c r="GK34" s="121"/>
      <c r="GL34" s="121"/>
      <c r="GM34" s="121"/>
      <c r="GN34" s="121"/>
      <c r="GO34" s="121"/>
      <c r="GP34" s="121"/>
      <c r="GQ34" s="121"/>
      <c r="GR34" s="121"/>
      <c r="GS34" s="121"/>
      <c r="GT34" s="121"/>
      <c r="GU34" s="121"/>
      <c r="GV34" s="121"/>
      <c r="GW34" s="121"/>
      <c r="GX34" s="121"/>
      <c r="GY34" s="121"/>
      <c r="GZ34" s="121"/>
      <c r="HA34" s="121"/>
      <c r="HB34" s="121"/>
      <c r="HC34" s="121"/>
      <c r="HD34" s="121"/>
      <c r="HE34" s="121"/>
      <c r="HF34" s="121"/>
      <c r="HG34" s="121"/>
      <c r="HH34" s="121"/>
      <c r="HI34" s="121"/>
      <c r="HJ34" s="121"/>
      <c r="HK34" s="121"/>
      <c r="HL34" s="121"/>
      <c r="HM34" s="121"/>
      <c r="HN34" s="121"/>
      <c r="HO34" s="121"/>
      <c r="HP34" s="121"/>
      <c r="HQ34" s="121"/>
      <c r="HR34" s="121"/>
      <c r="HS34" s="121"/>
      <c r="HT34" s="121"/>
      <c r="HU34" s="121"/>
      <c r="HV34" s="121"/>
      <c r="HW34" s="121"/>
      <c r="HX34" s="121"/>
      <c r="HY34" s="121"/>
      <c r="HZ34" s="121"/>
      <c r="IA34" s="121"/>
      <c r="IB34" s="121"/>
      <c r="IC34" s="121"/>
      <c r="ID34" s="121"/>
      <c r="IE34" s="121"/>
    </row>
    <row r="35" spans="1:239" x14ac:dyDescent="0.25">
      <c r="B35" s="142"/>
      <c r="F35" s="145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  <c r="CO35" s="121"/>
      <c r="CP35" s="121"/>
      <c r="CQ35" s="121"/>
      <c r="CR35" s="121"/>
      <c r="CS35" s="121"/>
      <c r="CT35" s="121"/>
      <c r="CU35" s="121"/>
      <c r="CV35" s="121"/>
      <c r="CW35" s="121"/>
      <c r="CX35" s="121"/>
      <c r="CY35" s="121"/>
      <c r="CZ35" s="121"/>
      <c r="DA35" s="121"/>
      <c r="DB35" s="121"/>
      <c r="DC35" s="121"/>
      <c r="DD35" s="121"/>
      <c r="DE35" s="121"/>
      <c r="DF35" s="121"/>
      <c r="DG35" s="121"/>
      <c r="DH35" s="121"/>
      <c r="DI35" s="121"/>
      <c r="DJ35" s="121"/>
      <c r="DK35" s="121"/>
      <c r="DL35" s="121"/>
      <c r="DM35" s="121"/>
      <c r="DN35" s="121"/>
      <c r="DO35" s="121"/>
      <c r="DP35" s="121"/>
      <c r="DQ35" s="121"/>
      <c r="DR35" s="121"/>
      <c r="DS35" s="121"/>
      <c r="DT35" s="121"/>
      <c r="DU35" s="121"/>
      <c r="DV35" s="121"/>
      <c r="DW35" s="121"/>
      <c r="DX35" s="121"/>
      <c r="DY35" s="121"/>
      <c r="DZ35" s="121"/>
      <c r="EA35" s="121"/>
      <c r="EB35" s="121"/>
      <c r="EC35" s="121"/>
      <c r="ED35" s="121"/>
      <c r="EE35" s="121"/>
      <c r="EF35" s="121"/>
      <c r="EG35" s="121"/>
      <c r="EH35" s="121"/>
      <c r="EI35" s="121"/>
      <c r="EJ35" s="121"/>
      <c r="EK35" s="121"/>
      <c r="EL35" s="121"/>
      <c r="EM35" s="121"/>
      <c r="EN35" s="121"/>
      <c r="EO35" s="121"/>
      <c r="EP35" s="121"/>
      <c r="EQ35" s="121"/>
      <c r="ER35" s="121"/>
      <c r="ES35" s="121"/>
      <c r="ET35" s="121"/>
      <c r="EU35" s="121"/>
      <c r="EV35" s="121"/>
      <c r="EW35" s="121"/>
      <c r="EX35" s="121"/>
      <c r="EY35" s="121"/>
      <c r="EZ35" s="121"/>
      <c r="FA35" s="121"/>
      <c r="FB35" s="121"/>
      <c r="FC35" s="121"/>
      <c r="FD35" s="121"/>
      <c r="FE35" s="121"/>
      <c r="FF35" s="121"/>
      <c r="FG35" s="121"/>
      <c r="FH35" s="121"/>
      <c r="FI35" s="121"/>
      <c r="FJ35" s="121"/>
      <c r="FK35" s="121"/>
      <c r="FL35" s="121"/>
      <c r="FM35" s="121"/>
      <c r="FN35" s="121"/>
      <c r="FO35" s="121"/>
      <c r="FP35" s="121"/>
      <c r="FQ35" s="121"/>
      <c r="FR35" s="121"/>
      <c r="FS35" s="121"/>
      <c r="FT35" s="121"/>
      <c r="FU35" s="121"/>
      <c r="FV35" s="121"/>
      <c r="FW35" s="121"/>
      <c r="FX35" s="121"/>
      <c r="FY35" s="121"/>
      <c r="FZ35" s="121"/>
      <c r="GA35" s="121"/>
      <c r="GB35" s="121"/>
      <c r="GC35" s="121"/>
      <c r="GD35" s="121"/>
      <c r="GE35" s="121"/>
      <c r="GF35" s="121"/>
      <c r="GG35" s="121"/>
      <c r="GH35" s="121"/>
      <c r="GI35" s="121"/>
      <c r="GJ35" s="121"/>
      <c r="GK35" s="121"/>
      <c r="GL35" s="121"/>
      <c r="GM35" s="121"/>
      <c r="GN35" s="121"/>
      <c r="GO35" s="121"/>
      <c r="GP35" s="121"/>
      <c r="GQ35" s="121"/>
      <c r="GR35" s="121"/>
      <c r="GS35" s="121"/>
      <c r="GT35" s="121"/>
      <c r="GU35" s="121"/>
      <c r="GV35" s="121"/>
      <c r="GW35" s="121"/>
      <c r="GX35" s="121"/>
      <c r="GY35" s="121"/>
      <c r="GZ35" s="121"/>
      <c r="HA35" s="121"/>
      <c r="HB35" s="121"/>
      <c r="HC35" s="121"/>
      <c r="HD35" s="121"/>
      <c r="HE35" s="121"/>
      <c r="HF35" s="121"/>
      <c r="HG35" s="121"/>
      <c r="HH35" s="121"/>
      <c r="HI35" s="121"/>
      <c r="HJ35" s="121"/>
      <c r="HK35" s="121"/>
      <c r="HL35" s="121"/>
      <c r="HM35" s="121"/>
      <c r="HN35" s="121"/>
      <c r="HO35" s="121"/>
      <c r="HP35" s="121"/>
      <c r="HQ35" s="121"/>
      <c r="HR35" s="121"/>
      <c r="HS35" s="121"/>
      <c r="HT35" s="121"/>
      <c r="HU35" s="121"/>
      <c r="HV35" s="121"/>
      <c r="HW35" s="121"/>
      <c r="HX35" s="121"/>
      <c r="HY35" s="121"/>
      <c r="HZ35" s="121"/>
      <c r="IA35" s="121"/>
      <c r="IB35" s="121"/>
      <c r="IC35" s="121"/>
      <c r="ID35" s="121"/>
      <c r="IE35" s="121"/>
    </row>
    <row r="36" spans="1:239" x14ac:dyDescent="0.25">
      <c r="B36" s="142"/>
      <c r="F36" s="145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21"/>
      <c r="BY36" s="121"/>
      <c r="BZ36" s="121"/>
      <c r="CA36" s="121"/>
      <c r="CB36" s="121"/>
      <c r="CC36" s="121"/>
      <c r="CD36" s="121"/>
      <c r="CE36" s="121"/>
      <c r="CF36" s="121"/>
      <c r="CG36" s="121"/>
      <c r="CH36" s="121"/>
      <c r="CI36" s="121"/>
      <c r="CJ36" s="121"/>
      <c r="CK36" s="121"/>
      <c r="CL36" s="121"/>
      <c r="CM36" s="121"/>
      <c r="CN36" s="121"/>
      <c r="CO36" s="121"/>
      <c r="CP36" s="121"/>
      <c r="CQ36" s="121"/>
      <c r="CR36" s="121"/>
      <c r="CS36" s="121"/>
      <c r="CT36" s="121"/>
      <c r="CU36" s="121"/>
      <c r="CV36" s="121"/>
      <c r="CW36" s="121"/>
      <c r="CX36" s="121"/>
      <c r="CY36" s="121"/>
      <c r="CZ36" s="121"/>
      <c r="DA36" s="121"/>
      <c r="DB36" s="121"/>
      <c r="DC36" s="121"/>
      <c r="DD36" s="121"/>
      <c r="DE36" s="121"/>
      <c r="DF36" s="121"/>
      <c r="DG36" s="121"/>
      <c r="DH36" s="121"/>
      <c r="DI36" s="121"/>
      <c r="DJ36" s="121"/>
      <c r="DK36" s="121"/>
      <c r="DL36" s="121"/>
      <c r="DM36" s="121"/>
      <c r="DN36" s="121"/>
      <c r="DO36" s="121"/>
      <c r="DP36" s="121"/>
      <c r="DQ36" s="121"/>
      <c r="DR36" s="121"/>
      <c r="DS36" s="121"/>
      <c r="DT36" s="121"/>
      <c r="DU36" s="121"/>
      <c r="DV36" s="121"/>
      <c r="DW36" s="121"/>
      <c r="DX36" s="121"/>
      <c r="DY36" s="121"/>
      <c r="DZ36" s="121"/>
      <c r="EA36" s="121"/>
      <c r="EB36" s="121"/>
      <c r="EC36" s="121"/>
      <c r="ED36" s="121"/>
      <c r="EE36" s="121"/>
      <c r="EF36" s="121"/>
      <c r="EG36" s="121"/>
      <c r="EH36" s="121"/>
      <c r="EI36" s="121"/>
      <c r="EJ36" s="121"/>
      <c r="EK36" s="121"/>
      <c r="EL36" s="121"/>
      <c r="EM36" s="121"/>
      <c r="EN36" s="121"/>
      <c r="EO36" s="121"/>
      <c r="EP36" s="121"/>
      <c r="EQ36" s="121"/>
      <c r="ER36" s="121"/>
      <c r="ES36" s="121"/>
      <c r="ET36" s="121"/>
      <c r="EU36" s="121"/>
      <c r="EV36" s="121"/>
      <c r="EW36" s="121"/>
      <c r="EX36" s="121"/>
      <c r="EY36" s="121"/>
      <c r="EZ36" s="121"/>
      <c r="FA36" s="121"/>
      <c r="FB36" s="121"/>
      <c r="FC36" s="121"/>
      <c r="FD36" s="121"/>
      <c r="FE36" s="121"/>
      <c r="FF36" s="121"/>
      <c r="FG36" s="121"/>
      <c r="FH36" s="121"/>
      <c r="FI36" s="121"/>
      <c r="FJ36" s="121"/>
      <c r="FK36" s="121"/>
      <c r="FL36" s="121"/>
      <c r="FM36" s="121"/>
      <c r="FN36" s="121"/>
      <c r="FO36" s="121"/>
      <c r="FP36" s="121"/>
      <c r="FQ36" s="121"/>
      <c r="FR36" s="121"/>
      <c r="FS36" s="121"/>
      <c r="FT36" s="121"/>
      <c r="FU36" s="121"/>
      <c r="FV36" s="121"/>
      <c r="FW36" s="121"/>
      <c r="FX36" s="121"/>
      <c r="FY36" s="121"/>
      <c r="FZ36" s="121"/>
      <c r="GA36" s="121"/>
      <c r="GB36" s="121"/>
      <c r="GC36" s="121"/>
      <c r="GD36" s="121"/>
      <c r="GE36" s="121"/>
      <c r="GF36" s="121"/>
      <c r="GG36" s="121"/>
      <c r="GH36" s="121"/>
      <c r="GI36" s="121"/>
      <c r="GJ36" s="121"/>
      <c r="GK36" s="121"/>
      <c r="GL36" s="121"/>
      <c r="GM36" s="121"/>
      <c r="GN36" s="121"/>
      <c r="GO36" s="121"/>
      <c r="GP36" s="121"/>
      <c r="GQ36" s="121"/>
      <c r="GR36" s="121"/>
      <c r="GS36" s="121"/>
      <c r="GT36" s="121"/>
      <c r="GU36" s="121"/>
      <c r="GV36" s="121"/>
      <c r="GW36" s="121"/>
      <c r="GX36" s="121"/>
      <c r="GY36" s="121"/>
      <c r="GZ36" s="121"/>
      <c r="HA36" s="121"/>
      <c r="HB36" s="121"/>
      <c r="HC36" s="121"/>
      <c r="HD36" s="121"/>
      <c r="HE36" s="121"/>
      <c r="HF36" s="121"/>
      <c r="HG36" s="121"/>
      <c r="HH36" s="121"/>
      <c r="HI36" s="121"/>
      <c r="HJ36" s="121"/>
      <c r="HK36" s="121"/>
      <c r="HL36" s="121"/>
      <c r="HM36" s="121"/>
      <c r="HN36" s="121"/>
      <c r="HO36" s="121"/>
      <c r="HP36" s="121"/>
      <c r="HQ36" s="121"/>
      <c r="HR36" s="121"/>
      <c r="HS36" s="121"/>
      <c r="HT36" s="121"/>
      <c r="HU36" s="121"/>
      <c r="HV36" s="121"/>
      <c r="HW36" s="121"/>
      <c r="HX36" s="121"/>
      <c r="HY36" s="121"/>
      <c r="HZ36" s="121"/>
      <c r="IA36" s="121"/>
      <c r="IB36" s="121"/>
      <c r="IC36" s="121"/>
      <c r="ID36" s="121"/>
      <c r="IE36" s="121"/>
    </row>
    <row r="37" spans="1:239" x14ac:dyDescent="0.25">
      <c r="B37" s="142"/>
      <c r="C37" s="144"/>
      <c r="F37" s="143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1"/>
      <c r="CE37" s="121"/>
      <c r="CF37" s="121"/>
      <c r="CG37" s="121"/>
      <c r="CH37" s="121"/>
      <c r="CI37" s="121"/>
      <c r="CJ37" s="121"/>
      <c r="CK37" s="121"/>
      <c r="CL37" s="121"/>
      <c r="CM37" s="121"/>
      <c r="CN37" s="121"/>
      <c r="CO37" s="121"/>
      <c r="CP37" s="121"/>
      <c r="CQ37" s="121"/>
      <c r="CR37" s="121"/>
      <c r="CS37" s="121"/>
      <c r="CT37" s="121"/>
      <c r="CU37" s="121"/>
      <c r="CV37" s="121"/>
      <c r="CW37" s="121"/>
      <c r="CX37" s="121"/>
      <c r="CY37" s="121"/>
      <c r="CZ37" s="121"/>
      <c r="DA37" s="121"/>
      <c r="DB37" s="121"/>
      <c r="DC37" s="121"/>
      <c r="DD37" s="121"/>
      <c r="DE37" s="121"/>
      <c r="DF37" s="121"/>
      <c r="DG37" s="121"/>
      <c r="DH37" s="121"/>
      <c r="DI37" s="121"/>
      <c r="DJ37" s="121"/>
      <c r="DK37" s="121"/>
      <c r="DL37" s="121"/>
      <c r="DM37" s="121"/>
      <c r="DN37" s="121"/>
      <c r="DO37" s="121"/>
      <c r="DP37" s="121"/>
      <c r="DQ37" s="121"/>
      <c r="DR37" s="121"/>
      <c r="DS37" s="121"/>
      <c r="DT37" s="121"/>
      <c r="DU37" s="121"/>
      <c r="DV37" s="121"/>
      <c r="DW37" s="121"/>
      <c r="DX37" s="121"/>
      <c r="DY37" s="121"/>
      <c r="DZ37" s="121"/>
      <c r="EA37" s="121"/>
      <c r="EB37" s="121"/>
      <c r="EC37" s="121"/>
      <c r="ED37" s="121"/>
      <c r="EE37" s="121"/>
      <c r="EF37" s="121"/>
      <c r="EG37" s="121"/>
      <c r="EH37" s="121"/>
      <c r="EI37" s="121"/>
      <c r="EJ37" s="121"/>
      <c r="EK37" s="121"/>
      <c r="EL37" s="121"/>
      <c r="EM37" s="121"/>
      <c r="EN37" s="121"/>
      <c r="EO37" s="121"/>
      <c r="EP37" s="121"/>
      <c r="EQ37" s="121"/>
      <c r="ER37" s="121"/>
      <c r="ES37" s="121"/>
      <c r="ET37" s="121"/>
      <c r="EU37" s="121"/>
      <c r="EV37" s="121"/>
      <c r="EW37" s="121"/>
      <c r="EX37" s="121"/>
      <c r="EY37" s="121"/>
      <c r="EZ37" s="121"/>
      <c r="FA37" s="121"/>
      <c r="FB37" s="121"/>
      <c r="FC37" s="121"/>
      <c r="FD37" s="121"/>
      <c r="FE37" s="121"/>
      <c r="FF37" s="121"/>
      <c r="FG37" s="121"/>
      <c r="FH37" s="121"/>
      <c r="FI37" s="121"/>
      <c r="FJ37" s="121"/>
      <c r="FK37" s="121"/>
      <c r="FL37" s="121"/>
      <c r="FM37" s="121"/>
      <c r="FN37" s="121"/>
      <c r="FO37" s="121"/>
      <c r="FP37" s="121"/>
      <c r="FQ37" s="121"/>
      <c r="FR37" s="121"/>
      <c r="FS37" s="121"/>
      <c r="FT37" s="121"/>
      <c r="FU37" s="121"/>
      <c r="FV37" s="121"/>
      <c r="FW37" s="121"/>
      <c r="FX37" s="121"/>
      <c r="FY37" s="121"/>
      <c r="FZ37" s="121"/>
      <c r="GA37" s="121"/>
      <c r="GB37" s="121"/>
      <c r="GC37" s="121"/>
      <c r="GD37" s="121"/>
      <c r="GE37" s="121"/>
      <c r="GF37" s="121"/>
      <c r="GG37" s="121"/>
      <c r="GH37" s="121"/>
      <c r="GI37" s="121"/>
      <c r="GJ37" s="121"/>
      <c r="GK37" s="121"/>
      <c r="GL37" s="121"/>
      <c r="GM37" s="121"/>
      <c r="GN37" s="121"/>
      <c r="GO37" s="121"/>
      <c r="GP37" s="121"/>
      <c r="GQ37" s="121"/>
      <c r="GR37" s="121"/>
      <c r="GS37" s="121"/>
      <c r="GT37" s="121"/>
      <c r="GU37" s="121"/>
      <c r="GV37" s="121"/>
      <c r="GW37" s="121"/>
      <c r="GX37" s="121"/>
      <c r="GY37" s="121"/>
      <c r="GZ37" s="121"/>
      <c r="HA37" s="121"/>
      <c r="HB37" s="121"/>
      <c r="HC37" s="121"/>
      <c r="HD37" s="121"/>
      <c r="HE37" s="121"/>
      <c r="HF37" s="121"/>
      <c r="HG37" s="121"/>
      <c r="HH37" s="121"/>
      <c r="HI37" s="121"/>
      <c r="HJ37" s="121"/>
      <c r="HK37" s="121"/>
      <c r="HL37" s="121"/>
      <c r="HM37" s="121"/>
      <c r="HN37" s="121"/>
      <c r="HO37" s="121"/>
      <c r="HP37" s="121"/>
      <c r="HQ37" s="121"/>
      <c r="HR37" s="121"/>
      <c r="HS37" s="121"/>
      <c r="HT37" s="121"/>
      <c r="HU37" s="121"/>
      <c r="HV37" s="121"/>
      <c r="HW37" s="121"/>
      <c r="HX37" s="121"/>
      <c r="HY37" s="121"/>
      <c r="HZ37" s="121"/>
      <c r="IA37" s="121"/>
      <c r="IB37" s="121"/>
      <c r="IC37" s="121"/>
      <c r="ID37" s="121"/>
      <c r="IE37" s="121"/>
    </row>
    <row r="38" spans="1:239" x14ac:dyDescent="0.25">
      <c r="A38" s="209"/>
      <c r="B38" s="142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  <c r="CO38" s="121"/>
      <c r="CP38" s="121"/>
      <c r="CQ38" s="121"/>
      <c r="CR38" s="121"/>
      <c r="CS38" s="121"/>
      <c r="CT38" s="121"/>
      <c r="CU38" s="121"/>
      <c r="CV38" s="121"/>
      <c r="CW38" s="121"/>
      <c r="CX38" s="121"/>
      <c r="CY38" s="121"/>
      <c r="CZ38" s="121"/>
      <c r="DA38" s="121"/>
      <c r="DB38" s="121"/>
      <c r="DC38" s="121"/>
      <c r="DD38" s="121"/>
      <c r="DE38" s="121"/>
      <c r="DF38" s="121"/>
      <c r="DG38" s="121"/>
      <c r="DH38" s="121"/>
      <c r="DI38" s="121"/>
      <c r="DJ38" s="121"/>
      <c r="DK38" s="121"/>
      <c r="DL38" s="121"/>
      <c r="DM38" s="121"/>
      <c r="DN38" s="121"/>
      <c r="DO38" s="121"/>
      <c r="DP38" s="121"/>
      <c r="DQ38" s="121"/>
      <c r="DR38" s="121"/>
      <c r="DS38" s="121"/>
      <c r="DT38" s="121"/>
      <c r="DU38" s="121"/>
      <c r="DV38" s="121"/>
      <c r="DW38" s="121"/>
      <c r="DX38" s="121"/>
      <c r="DY38" s="121"/>
      <c r="DZ38" s="121"/>
      <c r="EA38" s="121"/>
      <c r="EB38" s="121"/>
      <c r="EC38" s="121"/>
      <c r="ED38" s="121"/>
      <c r="EE38" s="121"/>
      <c r="EF38" s="121"/>
      <c r="EG38" s="121"/>
      <c r="EH38" s="121"/>
      <c r="EI38" s="121"/>
      <c r="EJ38" s="121"/>
      <c r="EK38" s="121"/>
      <c r="EL38" s="121"/>
      <c r="EM38" s="121"/>
      <c r="EN38" s="121"/>
      <c r="EO38" s="121"/>
      <c r="EP38" s="121"/>
      <c r="EQ38" s="121"/>
      <c r="ER38" s="121"/>
      <c r="ES38" s="121"/>
      <c r="ET38" s="121"/>
      <c r="EU38" s="121"/>
      <c r="EV38" s="121"/>
      <c r="EW38" s="121"/>
      <c r="EX38" s="121"/>
      <c r="EY38" s="121"/>
      <c r="EZ38" s="121"/>
      <c r="FA38" s="121"/>
      <c r="FB38" s="121"/>
      <c r="FC38" s="121"/>
      <c r="FD38" s="121"/>
      <c r="FE38" s="121"/>
      <c r="FF38" s="121"/>
      <c r="FG38" s="121"/>
      <c r="FH38" s="121"/>
      <c r="FI38" s="121"/>
      <c r="FJ38" s="121"/>
      <c r="FK38" s="121"/>
      <c r="FL38" s="121"/>
      <c r="FM38" s="121"/>
      <c r="FN38" s="121"/>
      <c r="FO38" s="121"/>
      <c r="FP38" s="121"/>
      <c r="FQ38" s="121"/>
      <c r="FR38" s="121"/>
      <c r="FS38" s="121"/>
      <c r="FT38" s="121"/>
      <c r="FU38" s="121"/>
      <c r="FV38" s="121"/>
      <c r="FW38" s="121"/>
      <c r="FX38" s="121"/>
      <c r="FY38" s="121"/>
      <c r="FZ38" s="121"/>
      <c r="GA38" s="121"/>
      <c r="GB38" s="121"/>
      <c r="GC38" s="121"/>
      <c r="GD38" s="121"/>
      <c r="GE38" s="121"/>
      <c r="GF38" s="121"/>
      <c r="GG38" s="121"/>
      <c r="GH38" s="121"/>
      <c r="GI38" s="121"/>
      <c r="GJ38" s="121"/>
      <c r="GK38" s="121"/>
      <c r="GL38" s="121"/>
      <c r="GM38" s="121"/>
      <c r="GN38" s="121"/>
      <c r="GO38" s="121"/>
      <c r="GP38" s="121"/>
      <c r="GQ38" s="121"/>
      <c r="GR38" s="121"/>
      <c r="GS38" s="121"/>
      <c r="GT38" s="121"/>
      <c r="GU38" s="121"/>
      <c r="GV38" s="121"/>
      <c r="GW38" s="121"/>
      <c r="GX38" s="121"/>
      <c r="GY38" s="121"/>
      <c r="GZ38" s="121"/>
      <c r="HA38" s="121"/>
      <c r="HB38" s="121"/>
      <c r="HC38" s="121"/>
      <c r="HD38" s="121"/>
      <c r="HE38" s="121"/>
      <c r="HF38" s="121"/>
      <c r="HG38" s="121"/>
      <c r="HH38" s="121"/>
      <c r="HI38" s="121"/>
      <c r="HJ38" s="121"/>
      <c r="HK38" s="121"/>
      <c r="HL38" s="121"/>
      <c r="HM38" s="121"/>
      <c r="HN38" s="121"/>
      <c r="HO38" s="121"/>
      <c r="HP38" s="121"/>
      <c r="HQ38" s="121"/>
      <c r="HR38" s="121"/>
      <c r="HS38" s="121"/>
      <c r="HT38" s="121"/>
      <c r="HU38" s="121"/>
      <c r="HV38" s="121"/>
      <c r="HW38" s="121"/>
      <c r="HX38" s="121"/>
      <c r="HY38" s="121"/>
      <c r="HZ38" s="121"/>
      <c r="IA38" s="121"/>
      <c r="IB38" s="121"/>
      <c r="IC38" s="121"/>
      <c r="ID38" s="121"/>
      <c r="IE38" s="121"/>
    </row>
    <row r="39" spans="1:239" x14ac:dyDescent="0.25">
      <c r="B39" s="142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  <c r="CD39" s="121"/>
      <c r="CE39" s="121"/>
      <c r="CF39" s="121"/>
      <c r="CG39" s="121"/>
      <c r="CH39" s="121"/>
      <c r="CI39" s="121"/>
      <c r="CJ39" s="121"/>
      <c r="CK39" s="121"/>
      <c r="CL39" s="121"/>
      <c r="CM39" s="121"/>
      <c r="CN39" s="121"/>
      <c r="CO39" s="121"/>
      <c r="CP39" s="121"/>
      <c r="CQ39" s="121"/>
      <c r="CR39" s="121"/>
      <c r="CS39" s="121"/>
      <c r="CT39" s="121"/>
      <c r="CU39" s="121"/>
      <c r="CV39" s="121"/>
      <c r="CW39" s="121"/>
      <c r="CX39" s="121"/>
      <c r="CY39" s="121"/>
      <c r="CZ39" s="121"/>
      <c r="DA39" s="121"/>
      <c r="DB39" s="121"/>
      <c r="DC39" s="121"/>
      <c r="DD39" s="121"/>
      <c r="DE39" s="121"/>
      <c r="DF39" s="121"/>
      <c r="DG39" s="121"/>
      <c r="DH39" s="121"/>
      <c r="DI39" s="121"/>
      <c r="DJ39" s="121"/>
      <c r="DK39" s="121"/>
      <c r="DL39" s="121"/>
      <c r="DM39" s="121"/>
      <c r="DN39" s="121"/>
      <c r="DO39" s="121"/>
      <c r="DP39" s="121"/>
      <c r="DQ39" s="121"/>
      <c r="DR39" s="121"/>
      <c r="DS39" s="121"/>
      <c r="DT39" s="121"/>
      <c r="DU39" s="121"/>
      <c r="DV39" s="121"/>
      <c r="DW39" s="121"/>
      <c r="DX39" s="121"/>
      <c r="DY39" s="121"/>
      <c r="DZ39" s="121"/>
      <c r="EA39" s="121"/>
      <c r="EB39" s="121"/>
      <c r="EC39" s="121"/>
      <c r="ED39" s="121"/>
      <c r="EE39" s="121"/>
      <c r="EF39" s="121"/>
      <c r="EG39" s="121"/>
      <c r="EH39" s="121"/>
      <c r="EI39" s="121"/>
      <c r="EJ39" s="121"/>
      <c r="EK39" s="121"/>
      <c r="EL39" s="121"/>
      <c r="EM39" s="121"/>
      <c r="EN39" s="121"/>
      <c r="EO39" s="121"/>
      <c r="EP39" s="121"/>
      <c r="EQ39" s="121"/>
      <c r="ER39" s="121"/>
      <c r="ES39" s="121"/>
      <c r="ET39" s="121"/>
      <c r="EU39" s="121"/>
      <c r="EV39" s="121"/>
      <c r="EW39" s="121"/>
      <c r="EX39" s="121"/>
      <c r="EY39" s="121"/>
      <c r="EZ39" s="121"/>
      <c r="FA39" s="121"/>
      <c r="FB39" s="121"/>
      <c r="FC39" s="121"/>
      <c r="FD39" s="121"/>
      <c r="FE39" s="121"/>
      <c r="FF39" s="121"/>
      <c r="FG39" s="121"/>
      <c r="FH39" s="121"/>
      <c r="FI39" s="121"/>
      <c r="FJ39" s="121"/>
      <c r="FK39" s="121"/>
      <c r="FL39" s="121"/>
      <c r="FM39" s="121"/>
      <c r="FN39" s="121"/>
      <c r="FO39" s="121"/>
      <c r="FP39" s="121"/>
      <c r="FQ39" s="121"/>
      <c r="FR39" s="121"/>
      <c r="FS39" s="121"/>
      <c r="FT39" s="121"/>
      <c r="FU39" s="121"/>
      <c r="FV39" s="121"/>
      <c r="FW39" s="121"/>
      <c r="FX39" s="121"/>
      <c r="FY39" s="121"/>
      <c r="FZ39" s="121"/>
      <c r="GA39" s="121"/>
      <c r="GB39" s="121"/>
      <c r="GC39" s="121"/>
      <c r="GD39" s="121"/>
      <c r="GE39" s="121"/>
      <c r="GF39" s="121"/>
      <c r="GG39" s="121"/>
      <c r="GH39" s="121"/>
      <c r="GI39" s="121"/>
      <c r="GJ39" s="121"/>
      <c r="GK39" s="121"/>
      <c r="GL39" s="121"/>
      <c r="GM39" s="121"/>
      <c r="GN39" s="121"/>
      <c r="GO39" s="121"/>
      <c r="GP39" s="121"/>
      <c r="GQ39" s="121"/>
      <c r="GR39" s="121"/>
      <c r="GS39" s="121"/>
      <c r="GT39" s="121"/>
      <c r="GU39" s="121"/>
      <c r="GV39" s="121"/>
      <c r="GW39" s="121"/>
      <c r="GX39" s="121"/>
      <c r="GY39" s="121"/>
      <c r="GZ39" s="121"/>
      <c r="HA39" s="121"/>
      <c r="HB39" s="121"/>
      <c r="HC39" s="121"/>
      <c r="HD39" s="121"/>
      <c r="HE39" s="121"/>
      <c r="HF39" s="121"/>
      <c r="HG39" s="121"/>
      <c r="HH39" s="121"/>
      <c r="HI39" s="121"/>
      <c r="HJ39" s="121"/>
      <c r="HK39" s="121"/>
      <c r="HL39" s="121"/>
      <c r="HM39" s="121"/>
      <c r="HN39" s="121"/>
      <c r="HO39" s="121"/>
      <c r="HP39" s="121"/>
      <c r="HQ39" s="121"/>
      <c r="HR39" s="121"/>
      <c r="HS39" s="121"/>
      <c r="HT39" s="121"/>
      <c r="HU39" s="121"/>
      <c r="HV39" s="121"/>
      <c r="HW39" s="121"/>
      <c r="HX39" s="121"/>
      <c r="HY39" s="121"/>
      <c r="HZ39" s="121"/>
      <c r="IA39" s="121"/>
      <c r="IB39" s="121"/>
      <c r="IC39" s="121"/>
      <c r="ID39" s="121"/>
      <c r="IE39" s="121"/>
    </row>
  </sheetData>
  <mergeCells count="5">
    <mergeCell ref="B2:F2"/>
    <mergeCell ref="B3:F3"/>
    <mergeCell ref="B4:F4"/>
    <mergeCell ref="B5:F5"/>
    <mergeCell ref="G6:S6"/>
  </mergeCells>
  <pageMargins left="1.02" right="0.15748031496062992" top="0.59" bottom="1.04" header="0.15748031496062992" footer="0.15748031496062992"/>
  <pageSetup paperSize="5" scale="75" orientation="landscape" r:id="rId1"/>
  <headerFooter alignWithMargins="0">
    <oddFooter>Página &amp;P de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40"/>
  <sheetViews>
    <sheetView zoomScale="85" zoomScaleNormal="85" workbookViewId="0">
      <pane ySplit="7" topLeftCell="A14" activePane="bottomLeft" state="frozen"/>
      <selection activeCell="F22" sqref="F22"/>
      <selection pane="bottomLeft" activeCell="F22" sqref="F22"/>
    </sheetView>
  </sheetViews>
  <sheetFormatPr baseColWidth="10" defaultColWidth="11.42578125" defaultRowHeight="18" x14ac:dyDescent="0.25"/>
  <cols>
    <col min="1" max="1" width="7.140625" style="141" customWidth="1"/>
    <col min="2" max="2" width="7.5703125" style="140" bestFit="1" customWidth="1"/>
    <col min="3" max="3" width="45.7109375" style="140" customWidth="1"/>
    <col min="4" max="4" width="10.42578125" style="139" customWidth="1"/>
    <col min="5" max="5" width="9.28515625" style="138" bestFit="1" customWidth="1"/>
    <col min="6" max="6" width="14.140625" style="138" customWidth="1"/>
    <col min="7" max="7" width="9.28515625" style="137" customWidth="1"/>
    <col min="8" max="8" width="12.140625" style="137" customWidth="1"/>
    <col min="9" max="9" width="11.42578125" style="137"/>
    <col min="10" max="10" width="10.28515625" style="137" customWidth="1"/>
    <col min="11" max="11" width="11" style="137" customWidth="1"/>
    <col min="12" max="12" width="8.7109375" style="137" customWidth="1"/>
    <col min="13" max="13" width="10" style="137" customWidth="1"/>
    <col min="14" max="14" width="9.5703125" style="137" customWidth="1"/>
    <col min="15" max="15" width="10.7109375" style="137" customWidth="1"/>
    <col min="16" max="16" width="9.7109375" style="137" customWidth="1"/>
    <col min="17" max="17" width="11.5703125" style="137" customWidth="1"/>
    <col min="18" max="18" width="12.28515625" style="137" customWidth="1"/>
    <col min="19" max="19" width="9.85546875" style="137" customWidth="1"/>
    <col min="20" max="239" width="11.42578125" style="122"/>
    <col min="240" max="16384" width="11.42578125" style="121"/>
  </cols>
  <sheetData>
    <row r="1" spans="1:240" ht="31.15" customHeight="1" thickBot="1" x14ac:dyDescent="0.3"/>
    <row r="2" spans="1:240" ht="19.899999999999999" customHeight="1" x14ac:dyDescent="0.25">
      <c r="B2" s="333" t="str">
        <f>'[1]TOTAL GENERALCALEND.'!B2:G2</f>
        <v>INSTITUTO ELECTORAL Y DE PARTICIPACIÓN CIUDADANA DEL ESTADO DE JALISCO</v>
      </c>
      <c r="C2" s="334"/>
      <c r="D2" s="334"/>
      <c r="E2" s="334"/>
      <c r="F2" s="335"/>
    </row>
    <row r="3" spans="1:240" ht="12" customHeight="1" x14ac:dyDescent="0.25">
      <c r="B3" s="336" t="s">
        <v>160</v>
      </c>
      <c r="C3" s="337"/>
      <c r="D3" s="337"/>
      <c r="E3" s="337"/>
      <c r="F3" s="338"/>
    </row>
    <row r="4" spans="1:240" x14ac:dyDescent="0.25">
      <c r="B4" s="321" t="s">
        <v>158</v>
      </c>
      <c r="C4" s="322"/>
      <c r="D4" s="322"/>
      <c r="E4" s="322"/>
      <c r="F4" s="323"/>
      <c r="G4" s="123"/>
    </row>
    <row r="5" spans="1:240" ht="33" customHeight="1" thickBot="1" x14ac:dyDescent="0.3">
      <c r="B5" s="339" t="s">
        <v>138</v>
      </c>
      <c r="C5" s="340"/>
      <c r="D5" s="340"/>
      <c r="E5" s="340"/>
      <c r="F5" s="341"/>
    </row>
    <row r="6" spans="1:240" ht="15" x14ac:dyDescent="0.25">
      <c r="A6" s="121"/>
      <c r="B6" s="139"/>
      <c r="C6" s="121"/>
      <c r="E6" s="121"/>
      <c r="F6" s="121"/>
      <c r="G6" s="324" t="s">
        <v>157</v>
      </c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6"/>
      <c r="T6" s="123"/>
      <c r="IF6" s="122"/>
    </row>
    <row r="7" spans="1:240" ht="27" x14ac:dyDescent="0.25">
      <c r="B7" s="136" t="s">
        <v>187</v>
      </c>
      <c r="C7" s="136" t="s">
        <v>186</v>
      </c>
      <c r="D7" s="136" t="s">
        <v>136</v>
      </c>
      <c r="E7" s="135" t="s">
        <v>154</v>
      </c>
      <c r="F7" s="135" t="s">
        <v>153</v>
      </c>
      <c r="G7" s="134" t="s">
        <v>152</v>
      </c>
      <c r="H7" s="134" t="s">
        <v>151</v>
      </c>
      <c r="I7" s="134" t="s">
        <v>150</v>
      </c>
      <c r="J7" s="134" t="s">
        <v>149</v>
      </c>
      <c r="K7" s="134" t="s">
        <v>148</v>
      </c>
      <c r="L7" s="134" t="s">
        <v>147</v>
      </c>
      <c r="M7" s="134" t="s">
        <v>146</v>
      </c>
      <c r="N7" s="134" t="s">
        <v>145</v>
      </c>
      <c r="O7" s="134" t="s">
        <v>144</v>
      </c>
      <c r="P7" s="134" t="s">
        <v>143</v>
      </c>
      <c r="Q7" s="134" t="s">
        <v>142</v>
      </c>
      <c r="R7" s="134" t="s">
        <v>141</v>
      </c>
      <c r="S7" s="133" t="s">
        <v>140</v>
      </c>
    </row>
    <row r="8" spans="1:240" x14ac:dyDescent="0.25">
      <c r="B8" s="208"/>
      <c r="C8" s="208"/>
      <c r="D8" s="207"/>
      <c r="E8" s="206"/>
      <c r="F8" s="206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</row>
    <row r="9" spans="1:240" ht="18.75" thickBot="1" x14ac:dyDescent="0.3">
      <c r="B9" s="127">
        <v>2121</v>
      </c>
      <c r="C9" s="187" t="s">
        <v>185</v>
      </c>
      <c r="D9" s="125"/>
      <c r="E9" s="125"/>
      <c r="F9" s="124">
        <f>SUM(F10:F11)</f>
        <v>150000</v>
      </c>
      <c r="G9" s="124">
        <f t="shared" ref="G9:R9" si="0">SUM(G10:G11)</f>
        <v>150000</v>
      </c>
      <c r="H9" s="124">
        <f t="shared" si="0"/>
        <v>0</v>
      </c>
      <c r="I9" s="124">
        <f t="shared" si="0"/>
        <v>0</v>
      </c>
      <c r="J9" s="124">
        <f t="shared" si="0"/>
        <v>0</v>
      </c>
      <c r="K9" s="124">
        <f t="shared" si="0"/>
        <v>0</v>
      </c>
      <c r="L9" s="124">
        <f t="shared" si="0"/>
        <v>0</v>
      </c>
      <c r="M9" s="124">
        <f t="shared" si="0"/>
        <v>0</v>
      </c>
      <c r="N9" s="124">
        <f t="shared" si="0"/>
        <v>0</v>
      </c>
      <c r="O9" s="124">
        <f t="shared" si="0"/>
        <v>0</v>
      </c>
      <c r="P9" s="124">
        <f t="shared" si="0"/>
        <v>0</v>
      </c>
      <c r="Q9" s="124">
        <f t="shared" si="0"/>
        <v>0</v>
      </c>
      <c r="R9" s="124">
        <f t="shared" si="0"/>
        <v>0</v>
      </c>
      <c r="S9" s="124">
        <f>SUM(G9:R9)</f>
        <v>150000</v>
      </c>
    </row>
    <row r="10" spans="1:240" x14ac:dyDescent="0.25">
      <c r="B10" s="160">
        <v>2121</v>
      </c>
      <c r="C10" s="155" t="str">
        <f>+[2]CostosCartografia!$C$20</f>
        <v>Adquisición 40 Rollos papel Plotter</v>
      </c>
      <c r="D10" s="157">
        <v>40</v>
      </c>
      <c r="E10" s="156">
        <f>+[2]CostosCartografia!$E$20/40</f>
        <v>1800</v>
      </c>
      <c r="F10" s="156">
        <f>+E10*D10</f>
        <v>72000</v>
      </c>
      <c r="G10" s="190">
        <f>+F10</f>
        <v>72000</v>
      </c>
      <c r="H10" s="190"/>
      <c r="I10" s="190"/>
      <c r="J10" s="190">
        <v>0</v>
      </c>
      <c r="K10" s="190">
        <f t="shared" ref="K10:R10" si="1">J10</f>
        <v>0</v>
      </c>
      <c r="L10" s="190">
        <f t="shared" si="1"/>
        <v>0</v>
      </c>
      <c r="M10" s="190">
        <f t="shared" si="1"/>
        <v>0</v>
      </c>
      <c r="N10" s="190">
        <f t="shared" si="1"/>
        <v>0</v>
      </c>
      <c r="O10" s="190">
        <f t="shared" si="1"/>
        <v>0</v>
      </c>
      <c r="P10" s="190">
        <f t="shared" si="1"/>
        <v>0</v>
      </c>
      <c r="Q10" s="190">
        <f t="shared" si="1"/>
        <v>0</v>
      </c>
      <c r="R10" s="190">
        <f t="shared" si="1"/>
        <v>0</v>
      </c>
      <c r="S10" s="154">
        <f>SUM(G10:R10)</f>
        <v>72000</v>
      </c>
    </row>
    <row r="11" spans="1:240" x14ac:dyDescent="0.25">
      <c r="B11" s="160">
        <v>2121</v>
      </c>
      <c r="C11" s="155" t="str">
        <f>+[2]CostosCartografia!$C$21</f>
        <v>Adquisición Tinta y cabezales para plotter</v>
      </c>
      <c r="D11" s="157">
        <v>1</v>
      </c>
      <c r="E11" s="156">
        <f>+[2]CostosCartografia!$E$21</f>
        <v>78000</v>
      </c>
      <c r="F11" s="156">
        <f>+D11*E11</f>
        <v>78000</v>
      </c>
      <c r="G11" s="190">
        <f>+F11</f>
        <v>78000</v>
      </c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54">
        <f t="shared" ref="S11" si="2">SUM(G11:R11)</f>
        <v>78000</v>
      </c>
    </row>
    <row r="12" spans="1:240" ht="41.25" thickBot="1" x14ac:dyDescent="0.3">
      <c r="B12" s="127">
        <v>2612</v>
      </c>
      <c r="C12" s="126" t="s">
        <v>192</v>
      </c>
      <c r="D12" s="125"/>
      <c r="E12" s="125"/>
      <c r="F12" s="124">
        <f>SUM(F13:F14)</f>
        <v>7300</v>
      </c>
      <c r="G12" s="124">
        <f t="shared" ref="G12:R12" si="3">SUM(G13:G14)</f>
        <v>2433.3333333333335</v>
      </c>
      <c r="H12" s="124">
        <f t="shared" si="3"/>
        <v>2433.3333333333335</v>
      </c>
      <c r="I12" s="124">
        <f t="shared" si="3"/>
        <v>2433.3333333333335</v>
      </c>
      <c r="J12" s="124">
        <f t="shared" si="3"/>
        <v>0</v>
      </c>
      <c r="K12" s="124">
        <f t="shared" si="3"/>
        <v>0</v>
      </c>
      <c r="L12" s="124">
        <f t="shared" si="3"/>
        <v>0</v>
      </c>
      <c r="M12" s="124">
        <f t="shared" si="3"/>
        <v>0</v>
      </c>
      <c r="N12" s="124">
        <f t="shared" si="3"/>
        <v>0</v>
      </c>
      <c r="O12" s="124">
        <f t="shared" si="3"/>
        <v>0</v>
      </c>
      <c r="P12" s="124">
        <f t="shared" si="3"/>
        <v>0</v>
      </c>
      <c r="Q12" s="124">
        <f t="shared" si="3"/>
        <v>0</v>
      </c>
      <c r="R12" s="124">
        <f t="shared" si="3"/>
        <v>0</v>
      </c>
      <c r="S12" s="124">
        <f>SUM(G12:R12)</f>
        <v>7300</v>
      </c>
    </row>
    <row r="13" spans="1:240" x14ac:dyDescent="0.25">
      <c r="B13" s="160">
        <v>2612</v>
      </c>
      <c r="C13" s="184" t="str">
        <f>+[2]CostosCartografia!$G$26</f>
        <v>Combustible para 3 Viajes a D.F. INE 3 pers.en auto 6cil</v>
      </c>
      <c r="D13" s="157">
        <v>1</v>
      </c>
      <c r="E13" s="156">
        <f>+[2]CostosCartografia!$I$26</f>
        <v>7300</v>
      </c>
      <c r="F13" s="156">
        <f>+E13*D13</f>
        <v>7300</v>
      </c>
      <c r="G13" s="190">
        <f>+F13/3</f>
        <v>2433.3333333333335</v>
      </c>
      <c r="H13" s="190">
        <f t="shared" ref="H13" si="4">G13</f>
        <v>2433.3333333333335</v>
      </c>
      <c r="I13" s="190">
        <f>+H13</f>
        <v>2433.3333333333335</v>
      </c>
      <c r="J13" s="190">
        <v>0</v>
      </c>
      <c r="K13" s="190">
        <f t="shared" ref="K13:R13" si="5">J13</f>
        <v>0</v>
      </c>
      <c r="L13" s="190">
        <f t="shared" si="5"/>
        <v>0</v>
      </c>
      <c r="M13" s="190">
        <f t="shared" si="5"/>
        <v>0</v>
      </c>
      <c r="N13" s="190">
        <f t="shared" si="5"/>
        <v>0</v>
      </c>
      <c r="O13" s="190">
        <f t="shared" si="5"/>
        <v>0</v>
      </c>
      <c r="P13" s="190">
        <f t="shared" si="5"/>
        <v>0</v>
      </c>
      <c r="Q13" s="190">
        <f t="shared" si="5"/>
        <v>0</v>
      </c>
      <c r="R13" s="190">
        <f t="shared" si="5"/>
        <v>0</v>
      </c>
      <c r="S13" s="154">
        <f>SUM(G13:R13)</f>
        <v>7300</v>
      </c>
    </row>
    <row r="14" spans="1:240" x14ac:dyDescent="0.25">
      <c r="B14" s="160"/>
      <c r="C14" s="184"/>
      <c r="D14" s="157"/>
      <c r="E14" s="156"/>
      <c r="F14" s="156">
        <f>+D14*E14</f>
        <v>0</v>
      </c>
      <c r="G14" s="190"/>
      <c r="H14" s="190"/>
      <c r="I14" s="190">
        <f>+F14</f>
        <v>0</v>
      </c>
      <c r="J14" s="190"/>
      <c r="K14" s="190"/>
      <c r="L14" s="190"/>
      <c r="M14" s="190"/>
      <c r="N14" s="190"/>
      <c r="O14" s="190"/>
      <c r="P14" s="190"/>
      <c r="Q14" s="190"/>
      <c r="R14" s="190"/>
      <c r="S14" s="154">
        <f t="shared" ref="S14" si="6">SUM(G14:R14)</f>
        <v>0</v>
      </c>
    </row>
    <row r="15" spans="1:240" ht="18.75" thickBot="1" x14ac:dyDescent="0.3">
      <c r="B15" s="127">
        <v>3342</v>
      </c>
      <c r="C15" s="126" t="s">
        <v>175</v>
      </c>
      <c r="D15" s="125"/>
      <c r="E15" s="125"/>
      <c r="F15" s="124">
        <f>SUM(F16:F17)</f>
        <v>20000</v>
      </c>
      <c r="G15" s="124">
        <f t="shared" ref="G15:R15" si="7">SUM(G16:G17)</f>
        <v>20000</v>
      </c>
      <c r="H15" s="124">
        <f t="shared" si="7"/>
        <v>0</v>
      </c>
      <c r="I15" s="124">
        <f t="shared" si="7"/>
        <v>0</v>
      </c>
      <c r="J15" s="124">
        <f t="shared" si="7"/>
        <v>0</v>
      </c>
      <c r="K15" s="124">
        <f t="shared" si="7"/>
        <v>0</v>
      </c>
      <c r="L15" s="124">
        <f t="shared" si="7"/>
        <v>0</v>
      </c>
      <c r="M15" s="124">
        <f t="shared" si="7"/>
        <v>0</v>
      </c>
      <c r="N15" s="124">
        <f t="shared" si="7"/>
        <v>0</v>
      </c>
      <c r="O15" s="124">
        <f t="shared" si="7"/>
        <v>0</v>
      </c>
      <c r="P15" s="124">
        <f t="shared" si="7"/>
        <v>0</v>
      </c>
      <c r="Q15" s="124">
        <f t="shared" si="7"/>
        <v>0</v>
      </c>
      <c r="R15" s="124">
        <f t="shared" si="7"/>
        <v>0</v>
      </c>
      <c r="S15" s="124">
        <f>SUM(G15:R15)</f>
        <v>20000</v>
      </c>
    </row>
    <row r="16" spans="1:240" x14ac:dyDescent="0.25">
      <c r="B16" s="160">
        <v>3342</v>
      </c>
      <c r="C16" s="184" t="str">
        <f>+[2]CostosCartografia!$C$16</f>
        <v>adquisición de 4 Cursos Capacitación ARCGIS, QGIS</v>
      </c>
      <c r="D16" s="157">
        <v>4</v>
      </c>
      <c r="E16" s="156">
        <v>5000</v>
      </c>
      <c r="F16" s="156">
        <f>+E16*D16</f>
        <v>20000</v>
      </c>
      <c r="G16" s="190">
        <f>+F16</f>
        <v>20000</v>
      </c>
      <c r="H16" s="190">
        <v>0</v>
      </c>
      <c r="I16" s="190">
        <v>0</v>
      </c>
      <c r="J16" s="190">
        <v>0</v>
      </c>
      <c r="K16" s="190">
        <f t="shared" ref="K16:M16" si="8">J16</f>
        <v>0</v>
      </c>
      <c r="L16" s="190">
        <f t="shared" si="8"/>
        <v>0</v>
      </c>
      <c r="M16" s="190">
        <f t="shared" si="8"/>
        <v>0</v>
      </c>
      <c r="N16" s="190">
        <v>0</v>
      </c>
      <c r="O16" s="190">
        <v>0</v>
      </c>
      <c r="P16" s="190">
        <f t="shared" ref="P16:R16" si="9">O16</f>
        <v>0</v>
      </c>
      <c r="Q16" s="190">
        <f t="shared" si="9"/>
        <v>0</v>
      </c>
      <c r="R16" s="190">
        <f t="shared" si="9"/>
        <v>0</v>
      </c>
      <c r="S16" s="154">
        <f>SUM(G16:R16)</f>
        <v>20000</v>
      </c>
    </row>
    <row r="17" spans="1:239" x14ac:dyDescent="0.25">
      <c r="B17" s="160">
        <v>3342</v>
      </c>
      <c r="C17" s="184"/>
      <c r="D17" s="180"/>
      <c r="E17" s="179"/>
      <c r="F17" s="156">
        <f>+D17*E17</f>
        <v>0</v>
      </c>
      <c r="G17" s="190"/>
      <c r="H17" s="190"/>
      <c r="I17" s="190">
        <v>0</v>
      </c>
      <c r="J17" s="190"/>
      <c r="K17" s="190"/>
      <c r="L17" s="190"/>
      <c r="M17" s="190"/>
      <c r="N17" s="190">
        <f>+F17</f>
        <v>0</v>
      </c>
      <c r="O17" s="190"/>
      <c r="P17" s="190"/>
      <c r="Q17" s="190"/>
      <c r="R17" s="190"/>
      <c r="S17" s="154">
        <f t="shared" ref="S17" si="10">SUM(G17:R17)</f>
        <v>0</v>
      </c>
    </row>
    <row r="18" spans="1:239" ht="16.149999999999999" customHeight="1" thickBot="1" x14ac:dyDescent="0.3">
      <c r="A18" s="121"/>
      <c r="B18" s="164">
        <v>3751</v>
      </c>
      <c r="C18" s="163" t="s">
        <v>191</v>
      </c>
      <c r="D18" s="125"/>
      <c r="E18" s="125"/>
      <c r="F18" s="124">
        <f>SUM(F19:F20)</f>
        <v>64116</v>
      </c>
      <c r="G18" s="124">
        <f t="shared" ref="G18:R18" si="11">SUM(G19:G20)</f>
        <v>21372</v>
      </c>
      <c r="H18" s="124">
        <f t="shared" si="11"/>
        <v>21372</v>
      </c>
      <c r="I18" s="124">
        <f t="shared" si="11"/>
        <v>21372</v>
      </c>
      <c r="J18" s="124">
        <f t="shared" si="11"/>
        <v>0</v>
      </c>
      <c r="K18" s="124">
        <f t="shared" si="11"/>
        <v>0</v>
      </c>
      <c r="L18" s="124">
        <f t="shared" si="11"/>
        <v>0</v>
      </c>
      <c r="M18" s="124">
        <f t="shared" si="11"/>
        <v>0</v>
      </c>
      <c r="N18" s="124">
        <f t="shared" si="11"/>
        <v>0</v>
      </c>
      <c r="O18" s="124">
        <f t="shared" si="11"/>
        <v>0</v>
      </c>
      <c r="P18" s="124">
        <f t="shared" si="11"/>
        <v>0</v>
      </c>
      <c r="Q18" s="124">
        <f t="shared" si="11"/>
        <v>0</v>
      </c>
      <c r="R18" s="124">
        <f t="shared" si="11"/>
        <v>0</v>
      </c>
      <c r="S18" s="124">
        <f>SUM(G18:R18)</f>
        <v>64116</v>
      </c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121"/>
      <c r="BK18" s="121"/>
      <c r="BL18" s="121"/>
      <c r="BM18" s="121"/>
      <c r="BN18" s="121"/>
      <c r="BO18" s="121"/>
      <c r="BP18" s="121"/>
      <c r="BQ18" s="121"/>
      <c r="BR18" s="121"/>
      <c r="BS18" s="121"/>
      <c r="BT18" s="121"/>
      <c r="BU18" s="121"/>
      <c r="BV18" s="121"/>
      <c r="BW18" s="121"/>
      <c r="BX18" s="121"/>
      <c r="BY18" s="121"/>
      <c r="BZ18" s="121"/>
      <c r="CA18" s="121"/>
      <c r="CB18" s="121"/>
      <c r="CC18" s="121"/>
      <c r="CD18" s="121"/>
      <c r="CE18" s="121"/>
      <c r="CF18" s="121"/>
      <c r="CG18" s="121"/>
      <c r="CH18" s="121"/>
      <c r="CI18" s="121"/>
      <c r="CJ18" s="121"/>
      <c r="CK18" s="121"/>
      <c r="CL18" s="121"/>
      <c r="CM18" s="121"/>
      <c r="CN18" s="121"/>
      <c r="CO18" s="121"/>
      <c r="CP18" s="121"/>
      <c r="CQ18" s="121"/>
      <c r="CR18" s="121"/>
      <c r="CS18" s="121"/>
      <c r="CT18" s="121"/>
      <c r="CU18" s="121"/>
      <c r="CV18" s="121"/>
      <c r="CW18" s="121"/>
      <c r="CX18" s="121"/>
      <c r="CY18" s="121"/>
      <c r="CZ18" s="121"/>
      <c r="DA18" s="121"/>
      <c r="DB18" s="121"/>
      <c r="DC18" s="121"/>
      <c r="DD18" s="121"/>
      <c r="DE18" s="121"/>
      <c r="DF18" s="121"/>
      <c r="DG18" s="121"/>
      <c r="DH18" s="121"/>
      <c r="DI18" s="121"/>
      <c r="DJ18" s="121"/>
      <c r="DK18" s="121"/>
      <c r="DL18" s="121"/>
      <c r="DM18" s="121"/>
      <c r="DN18" s="121"/>
      <c r="DO18" s="121"/>
      <c r="DP18" s="121"/>
      <c r="DQ18" s="121"/>
      <c r="DR18" s="121"/>
      <c r="DS18" s="121"/>
      <c r="DT18" s="121"/>
      <c r="DU18" s="121"/>
      <c r="DV18" s="121"/>
      <c r="DW18" s="121"/>
      <c r="DX18" s="121"/>
      <c r="DY18" s="121"/>
      <c r="DZ18" s="121"/>
      <c r="EA18" s="121"/>
      <c r="EB18" s="121"/>
      <c r="EC18" s="121"/>
      <c r="ED18" s="121"/>
      <c r="EE18" s="121"/>
      <c r="EF18" s="121"/>
      <c r="EG18" s="121"/>
      <c r="EH18" s="121"/>
      <c r="EI18" s="121"/>
      <c r="EJ18" s="121"/>
      <c r="EK18" s="121"/>
      <c r="EL18" s="121"/>
      <c r="EM18" s="121"/>
      <c r="EN18" s="121"/>
      <c r="EO18" s="121"/>
      <c r="EP18" s="121"/>
      <c r="EQ18" s="121"/>
      <c r="ER18" s="121"/>
      <c r="ES18" s="121"/>
      <c r="ET18" s="121"/>
      <c r="EU18" s="121"/>
      <c r="EV18" s="121"/>
      <c r="EW18" s="121"/>
      <c r="EX18" s="121"/>
      <c r="EY18" s="121"/>
      <c r="EZ18" s="121"/>
      <c r="FA18" s="121"/>
      <c r="FB18" s="121"/>
      <c r="FC18" s="121"/>
      <c r="FD18" s="121"/>
      <c r="FE18" s="121"/>
      <c r="FF18" s="121"/>
      <c r="FG18" s="121"/>
      <c r="FH18" s="121"/>
      <c r="FI18" s="121"/>
      <c r="FJ18" s="121"/>
      <c r="FK18" s="121"/>
      <c r="FL18" s="121"/>
      <c r="FM18" s="121"/>
      <c r="FN18" s="121"/>
      <c r="FO18" s="121"/>
      <c r="FP18" s="121"/>
      <c r="FQ18" s="121"/>
      <c r="FR18" s="121"/>
      <c r="FS18" s="121"/>
      <c r="FT18" s="121"/>
      <c r="FU18" s="121"/>
      <c r="FV18" s="121"/>
      <c r="FW18" s="121"/>
      <c r="FX18" s="121"/>
      <c r="FY18" s="121"/>
      <c r="FZ18" s="121"/>
      <c r="GA18" s="121"/>
      <c r="GB18" s="121"/>
      <c r="GC18" s="121"/>
      <c r="GD18" s="121"/>
      <c r="GE18" s="121"/>
      <c r="GF18" s="121"/>
      <c r="GG18" s="121"/>
      <c r="GH18" s="121"/>
      <c r="GI18" s="121"/>
      <c r="GJ18" s="121"/>
      <c r="GK18" s="121"/>
      <c r="GL18" s="121"/>
      <c r="GM18" s="121"/>
      <c r="GN18" s="121"/>
      <c r="GO18" s="121"/>
      <c r="GP18" s="121"/>
      <c r="GQ18" s="121"/>
      <c r="GR18" s="121"/>
      <c r="GS18" s="121"/>
      <c r="GT18" s="121"/>
      <c r="GU18" s="121"/>
      <c r="GV18" s="121"/>
      <c r="GW18" s="121"/>
      <c r="GX18" s="121"/>
      <c r="GY18" s="121"/>
      <c r="GZ18" s="121"/>
      <c r="HA18" s="121"/>
      <c r="HB18" s="121"/>
      <c r="HC18" s="121"/>
      <c r="HD18" s="121"/>
      <c r="HE18" s="121"/>
      <c r="HF18" s="121"/>
      <c r="HG18" s="121"/>
      <c r="HH18" s="121"/>
      <c r="HI18" s="121"/>
      <c r="HJ18" s="121"/>
      <c r="HK18" s="121"/>
      <c r="HL18" s="121"/>
      <c r="HM18" s="121"/>
      <c r="HN18" s="121"/>
      <c r="HO18" s="121"/>
      <c r="HP18" s="121"/>
      <c r="HQ18" s="121"/>
      <c r="HR18" s="121"/>
      <c r="HS18" s="121"/>
      <c r="HT18" s="121"/>
      <c r="HU18" s="121"/>
      <c r="HV18" s="121"/>
      <c r="HW18" s="121"/>
      <c r="HX18" s="121"/>
      <c r="HY18" s="121"/>
      <c r="HZ18" s="121"/>
      <c r="IA18" s="121"/>
      <c r="IB18" s="121"/>
      <c r="IC18" s="121"/>
      <c r="ID18" s="121"/>
      <c r="IE18" s="121"/>
    </row>
    <row r="19" spans="1:239" ht="16.149999999999999" customHeight="1" x14ac:dyDescent="0.25">
      <c r="A19" s="121"/>
      <c r="B19" s="160">
        <v>3751</v>
      </c>
      <c r="C19" s="184" t="str">
        <f>+[2]CostosCartografia!$G$25</f>
        <v>3 Viáticos a D.F. INE 3 pers.en auto</v>
      </c>
      <c r="D19" s="180">
        <v>1</v>
      </c>
      <c r="E19" s="183">
        <f>+[2]CostosCartografia!$I$25</f>
        <v>64116</v>
      </c>
      <c r="F19" s="179">
        <f>+D19*E19</f>
        <v>64116</v>
      </c>
      <c r="G19" s="183">
        <f>+F19/3</f>
        <v>21372</v>
      </c>
      <c r="H19" s="165">
        <f>+G19</f>
        <v>21372</v>
      </c>
      <c r="I19" s="165">
        <f>+H19</f>
        <v>21372</v>
      </c>
      <c r="J19" s="165"/>
      <c r="K19" s="165"/>
      <c r="L19" s="165"/>
      <c r="M19" s="183"/>
      <c r="N19" s="165"/>
      <c r="O19" s="165"/>
      <c r="P19" s="165"/>
      <c r="Q19" s="165"/>
      <c r="R19" s="165"/>
      <c r="S19" s="165">
        <f>SUM(G19:R19)</f>
        <v>64116</v>
      </c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  <c r="BL19" s="121"/>
      <c r="BM19" s="121"/>
      <c r="BN19" s="121"/>
      <c r="BO19" s="121"/>
      <c r="BP19" s="121"/>
      <c r="BQ19" s="121"/>
      <c r="BR19" s="121"/>
      <c r="BS19" s="121"/>
      <c r="BT19" s="121"/>
      <c r="BU19" s="121"/>
      <c r="BV19" s="121"/>
      <c r="BW19" s="121"/>
      <c r="BX19" s="121"/>
      <c r="BY19" s="121"/>
      <c r="BZ19" s="121"/>
      <c r="CA19" s="121"/>
      <c r="CB19" s="121"/>
      <c r="CC19" s="121"/>
      <c r="CD19" s="121"/>
      <c r="CE19" s="121"/>
      <c r="CF19" s="121"/>
      <c r="CG19" s="121"/>
      <c r="CH19" s="121"/>
      <c r="CI19" s="121"/>
      <c r="CJ19" s="121"/>
      <c r="CK19" s="121"/>
      <c r="CL19" s="121"/>
      <c r="CM19" s="121"/>
      <c r="CN19" s="121"/>
      <c r="CO19" s="121"/>
      <c r="CP19" s="121"/>
      <c r="CQ19" s="121"/>
      <c r="CR19" s="121"/>
      <c r="CS19" s="121"/>
      <c r="CT19" s="121"/>
      <c r="CU19" s="121"/>
      <c r="CV19" s="121"/>
      <c r="CW19" s="121"/>
      <c r="CX19" s="121"/>
      <c r="CY19" s="121"/>
      <c r="CZ19" s="121"/>
      <c r="DA19" s="121"/>
      <c r="DB19" s="121"/>
      <c r="DC19" s="121"/>
      <c r="DD19" s="121"/>
      <c r="DE19" s="121"/>
      <c r="DF19" s="121"/>
      <c r="DG19" s="121"/>
      <c r="DH19" s="121"/>
      <c r="DI19" s="121"/>
      <c r="DJ19" s="121"/>
      <c r="DK19" s="121"/>
      <c r="DL19" s="121"/>
      <c r="DM19" s="121"/>
      <c r="DN19" s="121"/>
      <c r="DO19" s="121"/>
      <c r="DP19" s="121"/>
      <c r="DQ19" s="121"/>
      <c r="DR19" s="121"/>
      <c r="DS19" s="121"/>
      <c r="DT19" s="121"/>
      <c r="DU19" s="121"/>
      <c r="DV19" s="121"/>
      <c r="DW19" s="121"/>
      <c r="DX19" s="121"/>
      <c r="DY19" s="121"/>
      <c r="DZ19" s="121"/>
      <c r="EA19" s="121"/>
      <c r="EB19" s="121"/>
      <c r="EC19" s="121"/>
      <c r="ED19" s="121"/>
      <c r="EE19" s="121"/>
      <c r="EF19" s="121"/>
      <c r="EG19" s="121"/>
      <c r="EH19" s="121"/>
      <c r="EI19" s="121"/>
      <c r="EJ19" s="121"/>
      <c r="EK19" s="121"/>
      <c r="EL19" s="121"/>
      <c r="EM19" s="121"/>
      <c r="EN19" s="121"/>
      <c r="EO19" s="121"/>
      <c r="EP19" s="121"/>
      <c r="EQ19" s="121"/>
      <c r="ER19" s="121"/>
      <c r="ES19" s="121"/>
      <c r="ET19" s="121"/>
      <c r="EU19" s="121"/>
      <c r="EV19" s="121"/>
      <c r="EW19" s="121"/>
      <c r="EX19" s="121"/>
      <c r="EY19" s="121"/>
      <c r="EZ19" s="121"/>
      <c r="FA19" s="121"/>
      <c r="FB19" s="121"/>
      <c r="FC19" s="121"/>
      <c r="FD19" s="121"/>
      <c r="FE19" s="121"/>
      <c r="FF19" s="121"/>
      <c r="FG19" s="121"/>
      <c r="FH19" s="121"/>
      <c r="FI19" s="121"/>
      <c r="FJ19" s="121"/>
      <c r="FK19" s="121"/>
      <c r="FL19" s="121"/>
      <c r="FM19" s="121"/>
      <c r="FN19" s="121"/>
      <c r="FO19" s="121"/>
      <c r="FP19" s="121"/>
      <c r="FQ19" s="121"/>
      <c r="FR19" s="121"/>
      <c r="FS19" s="121"/>
      <c r="FT19" s="121"/>
      <c r="FU19" s="121"/>
      <c r="FV19" s="121"/>
      <c r="FW19" s="121"/>
      <c r="FX19" s="121"/>
      <c r="FY19" s="121"/>
      <c r="FZ19" s="121"/>
      <c r="GA19" s="121"/>
      <c r="GB19" s="121"/>
      <c r="GC19" s="121"/>
      <c r="GD19" s="121"/>
      <c r="GE19" s="121"/>
      <c r="GF19" s="121"/>
      <c r="GG19" s="121"/>
      <c r="GH19" s="121"/>
      <c r="GI19" s="121"/>
      <c r="GJ19" s="121"/>
      <c r="GK19" s="121"/>
      <c r="GL19" s="121"/>
      <c r="GM19" s="121"/>
      <c r="GN19" s="121"/>
      <c r="GO19" s="121"/>
      <c r="GP19" s="121"/>
      <c r="GQ19" s="121"/>
      <c r="GR19" s="121"/>
      <c r="GS19" s="121"/>
      <c r="GT19" s="121"/>
      <c r="GU19" s="121"/>
      <c r="GV19" s="121"/>
      <c r="GW19" s="121"/>
      <c r="GX19" s="121"/>
      <c r="GY19" s="121"/>
      <c r="GZ19" s="121"/>
      <c r="HA19" s="121"/>
      <c r="HB19" s="121"/>
      <c r="HC19" s="121"/>
      <c r="HD19" s="121"/>
      <c r="HE19" s="121"/>
      <c r="HF19" s="121"/>
      <c r="HG19" s="121"/>
      <c r="HH19" s="121"/>
      <c r="HI19" s="121"/>
      <c r="HJ19" s="121"/>
      <c r="HK19" s="121"/>
      <c r="HL19" s="121"/>
      <c r="HM19" s="121"/>
      <c r="HN19" s="121"/>
      <c r="HO19" s="121"/>
      <c r="HP19" s="121"/>
      <c r="HQ19" s="121"/>
      <c r="HR19" s="121"/>
      <c r="HS19" s="121"/>
      <c r="HT19" s="121"/>
      <c r="HU19" s="121"/>
      <c r="HV19" s="121"/>
      <c r="HW19" s="121"/>
      <c r="HX19" s="121"/>
      <c r="HY19" s="121"/>
      <c r="HZ19" s="121"/>
      <c r="IA19" s="121"/>
      <c r="IB19" s="121"/>
      <c r="IC19" s="121"/>
      <c r="ID19" s="121"/>
      <c r="IE19" s="121"/>
    </row>
    <row r="20" spans="1:239" ht="16.149999999999999" customHeight="1" x14ac:dyDescent="0.25">
      <c r="A20" s="121"/>
      <c r="B20" s="160"/>
      <c r="C20" s="184"/>
      <c r="D20" s="180"/>
      <c r="E20" s="179"/>
      <c r="F20" s="179">
        <f>+D20*E20</f>
        <v>0</v>
      </c>
      <c r="G20" s="183"/>
      <c r="H20" s="165"/>
      <c r="I20" s="165"/>
      <c r="J20" s="165"/>
      <c r="K20" s="165"/>
      <c r="L20" s="165"/>
      <c r="M20" s="183"/>
      <c r="N20" s="165"/>
      <c r="O20" s="165"/>
      <c r="P20" s="165"/>
      <c r="Q20" s="165"/>
      <c r="R20" s="165"/>
      <c r="S20" s="165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1"/>
      <c r="BZ20" s="121"/>
      <c r="CA20" s="121"/>
      <c r="CB20" s="121"/>
      <c r="CC20" s="121"/>
      <c r="CD20" s="121"/>
      <c r="CE20" s="121"/>
      <c r="CF20" s="121"/>
      <c r="CG20" s="121"/>
      <c r="CH20" s="121"/>
      <c r="CI20" s="121"/>
      <c r="CJ20" s="121"/>
      <c r="CK20" s="121"/>
      <c r="CL20" s="121"/>
      <c r="CM20" s="121"/>
      <c r="CN20" s="121"/>
      <c r="CO20" s="121"/>
      <c r="CP20" s="121"/>
      <c r="CQ20" s="121"/>
      <c r="CR20" s="121"/>
      <c r="CS20" s="121"/>
      <c r="CT20" s="121"/>
      <c r="CU20" s="121"/>
      <c r="CV20" s="121"/>
      <c r="CW20" s="121"/>
      <c r="CX20" s="121"/>
      <c r="CY20" s="121"/>
      <c r="CZ20" s="121"/>
      <c r="DA20" s="121"/>
      <c r="DB20" s="121"/>
      <c r="DC20" s="121"/>
      <c r="DD20" s="121"/>
      <c r="DE20" s="121"/>
      <c r="DF20" s="121"/>
      <c r="DG20" s="121"/>
      <c r="DH20" s="121"/>
      <c r="DI20" s="121"/>
      <c r="DJ20" s="121"/>
      <c r="DK20" s="121"/>
      <c r="DL20" s="121"/>
      <c r="DM20" s="121"/>
      <c r="DN20" s="121"/>
      <c r="DO20" s="121"/>
      <c r="DP20" s="121"/>
      <c r="DQ20" s="121"/>
      <c r="DR20" s="121"/>
      <c r="DS20" s="121"/>
      <c r="DT20" s="121"/>
      <c r="DU20" s="121"/>
      <c r="DV20" s="121"/>
      <c r="DW20" s="121"/>
      <c r="DX20" s="121"/>
      <c r="DY20" s="121"/>
      <c r="DZ20" s="121"/>
      <c r="EA20" s="121"/>
      <c r="EB20" s="121"/>
      <c r="EC20" s="121"/>
      <c r="ED20" s="121"/>
      <c r="EE20" s="121"/>
      <c r="EF20" s="121"/>
      <c r="EG20" s="121"/>
      <c r="EH20" s="121"/>
      <c r="EI20" s="121"/>
      <c r="EJ20" s="121"/>
      <c r="EK20" s="121"/>
      <c r="EL20" s="121"/>
      <c r="EM20" s="121"/>
      <c r="EN20" s="121"/>
      <c r="EO20" s="121"/>
      <c r="EP20" s="121"/>
      <c r="EQ20" s="121"/>
      <c r="ER20" s="121"/>
      <c r="ES20" s="121"/>
      <c r="ET20" s="121"/>
      <c r="EU20" s="121"/>
      <c r="EV20" s="121"/>
      <c r="EW20" s="121"/>
      <c r="EX20" s="121"/>
      <c r="EY20" s="121"/>
      <c r="EZ20" s="121"/>
      <c r="FA20" s="121"/>
      <c r="FB20" s="121"/>
      <c r="FC20" s="121"/>
      <c r="FD20" s="121"/>
      <c r="FE20" s="121"/>
      <c r="FF20" s="121"/>
      <c r="FG20" s="121"/>
      <c r="FH20" s="121"/>
      <c r="FI20" s="121"/>
      <c r="FJ20" s="121"/>
      <c r="FK20" s="121"/>
      <c r="FL20" s="121"/>
      <c r="FM20" s="121"/>
      <c r="FN20" s="121"/>
      <c r="FO20" s="121"/>
      <c r="FP20" s="121"/>
      <c r="FQ20" s="121"/>
      <c r="FR20" s="121"/>
      <c r="FS20" s="121"/>
      <c r="FT20" s="121"/>
      <c r="FU20" s="121"/>
      <c r="FV20" s="121"/>
      <c r="FW20" s="121"/>
      <c r="FX20" s="121"/>
      <c r="FY20" s="121"/>
      <c r="FZ20" s="121"/>
      <c r="GA20" s="121"/>
      <c r="GB20" s="121"/>
      <c r="GC20" s="121"/>
      <c r="GD20" s="121"/>
      <c r="GE20" s="121"/>
      <c r="GF20" s="121"/>
      <c r="GG20" s="121"/>
      <c r="GH20" s="121"/>
      <c r="GI20" s="121"/>
      <c r="GJ20" s="121"/>
      <c r="GK20" s="121"/>
      <c r="GL20" s="121"/>
      <c r="GM20" s="121"/>
      <c r="GN20" s="121"/>
      <c r="GO20" s="121"/>
      <c r="GP20" s="121"/>
      <c r="GQ20" s="121"/>
      <c r="GR20" s="121"/>
      <c r="GS20" s="121"/>
      <c r="GT20" s="121"/>
      <c r="GU20" s="121"/>
      <c r="GV20" s="121"/>
      <c r="GW20" s="121"/>
      <c r="GX20" s="121"/>
      <c r="GY20" s="121"/>
      <c r="GZ20" s="121"/>
      <c r="HA20" s="121"/>
      <c r="HB20" s="121"/>
      <c r="HC20" s="121"/>
      <c r="HD20" s="121"/>
      <c r="HE20" s="121"/>
      <c r="HF20" s="121"/>
      <c r="HG20" s="121"/>
      <c r="HH20" s="121"/>
      <c r="HI20" s="121"/>
      <c r="HJ20" s="121"/>
      <c r="HK20" s="121"/>
      <c r="HL20" s="121"/>
      <c r="HM20" s="121"/>
      <c r="HN20" s="121"/>
      <c r="HO20" s="121"/>
      <c r="HP20" s="121"/>
      <c r="HQ20" s="121"/>
      <c r="HR20" s="121"/>
      <c r="HS20" s="121"/>
      <c r="HT20" s="121"/>
      <c r="HU20" s="121"/>
      <c r="HV20" s="121"/>
      <c r="HW20" s="121"/>
      <c r="HX20" s="121"/>
      <c r="HY20" s="121"/>
      <c r="HZ20" s="121"/>
      <c r="IA20" s="121"/>
      <c r="IB20" s="121"/>
      <c r="IC20" s="121"/>
      <c r="ID20" s="121"/>
      <c r="IE20" s="121"/>
    </row>
    <row r="21" spans="1:239" ht="16.149999999999999" customHeight="1" thickBot="1" x14ac:dyDescent="0.3">
      <c r="A21" s="121"/>
      <c r="B21" s="164">
        <v>3921</v>
      </c>
      <c r="C21" s="163" t="s">
        <v>167</v>
      </c>
      <c r="D21" s="125"/>
      <c r="E21" s="125"/>
      <c r="F21" s="124">
        <f>SUM(F22:F23)</f>
        <v>3300</v>
      </c>
      <c r="G21" s="124">
        <f t="shared" ref="G21:R21" si="12">SUM(G22:G23)</f>
        <v>1100</v>
      </c>
      <c r="H21" s="124">
        <f t="shared" si="12"/>
        <v>1100</v>
      </c>
      <c r="I21" s="124">
        <f t="shared" si="12"/>
        <v>1100</v>
      </c>
      <c r="J21" s="124">
        <f t="shared" si="12"/>
        <v>0</v>
      </c>
      <c r="K21" s="124">
        <f t="shared" si="12"/>
        <v>0</v>
      </c>
      <c r="L21" s="124">
        <f t="shared" si="12"/>
        <v>0</v>
      </c>
      <c r="M21" s="124">
        <f t="shared" si="12"/>
        <v>0</v>
      </c>
      <c r="N21" s="124">
        <f t="shared" si="12"/>
        <v>0</v>
      </c>
      <c r="O21" s="124">
        <f t="shared" si="12"/>
        <v>0</v>
      </c>
      <c r="P21" s="124">
        <f t="shared" si="12"/>
        <v>0</v>
      </c>
      <c r="Q21" s="124">
        <f t="shared" si="12"/>
        <v>0</v>
      </c>
      <c r="R21" s="124">
        <f t="shared" si="12"/>
        <v>0</v>
      </c>
      <c r="S21" s="124">
        <f>SUM(G21:R21)</f>
        <v>3300</v>
      </c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21"/>
      <c r="BS21" s="121"/>
      <c r="BT21" s="121"/>
      <c r="BU21" s="121"/>
      <c r="BV21" s="121"/>
      <c r="BW21" s="121"/>
      <c r="BX21" s="121"/>
      <c r="BY21" s="121"/>
      <c r="BZ21" s="121"/>
      <c r="CA21" s="121"/>
      <c r="CB21" s="121"/>
      <c r="CC21" s="121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21"/>
      <c r="CP21" s="121"/>
      <c r="CQ21" s="121"/>
      <c r="CR21" s="121"/>
      <c r="CS21" s="121"/>
      <c r="CT21" s="121"/>
      <c r="CU21" s="121"/>
      <c r="CV21" s="121"/>
      <c r="CW21" s="121"/>
      <c r="CX21" s="121"/>
      <c r="CY21" s="121"/>
      <c r="CZ21" s="121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21"/>
      <c r="DM21" s="121"/>
      <c r="DN21" s="121"/>
      <c r="DO21" s="121"/>
      <c r="DP21" s="121"/>
      <c r="DQ21" s="121"/>
      <c r="DR21" s="121"/>
      <c r="DS21" s="121"/>
      <c r="DT21" s="121"/>
      <c r="DU21" s="121"/>
      <c r="DV21" s="121"/>
      <c r="DW21" s="121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21"/>
      <c r="EJ21" s="121"/>
      <c r="EK21" s="121"/>
      <c r="EL21" s="121"/>
      <c r="EM21" s="121"/>
      <c r="EN21" s="121"/>
      <c r="EO21" s="121"/>
      <c r="EP21" s="121"/>
      <c r="EQ21" s="121"/>
      <c r="ER21" s="121"/>
      <c r="ES21" s="121"/>
      <c r="ET21" s="121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21"/>
      <c r="FG21" s="121"/>
      <c r="FH21" s="121"/>
      <c r="FI21" s="121"/>
      <c r="FJ21" s="121"/>
      <c r="FK21" s="121"/>
      <c r="FL21" s="121"/>
      <c r="FM21" s="121"/>
      <c r="FN21" s="121"/>
      <c r="FO21" s="121"/>
      <c r="FP21" s="121"/>
      <c r="FQ21" s="121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21"/>
      <c r="GD21" s="121"/>
      <c r="GE21" s="121"/>
      <c r="GF21" s="121"/>
      <c r="GG21" s="121"/>
      <c r="GH21" s="121"/>
      <c r="GI21" s="121"/>
      <c r="GJ21" s="121"/>
      <c r="GK21" s="121"/>
      <c r="GL21" s="121"/>
      <c r="GM21" s="121"/>
      <c r="GN21" s="121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21"/>
      <c r="HA21" s="121"/>
      <c r="HB21" s="121"/>
      <c r="HC21" s="121"/>
      <c r="HD21" s="121"/>
      <c r="HE21" s="121"/>
      <c r="HF21" s="121"/>
      <c r="HG21" s="121"/>
      <c r="HH21" s="121"/>
      <c r="HI21" s="121"/>
      <c r="HJ21" s="121"/>
      <c r="HK21" s="121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21"/>
      <c r="HX21" s="121"/>
      <c r="HY21" s="121"/>
      <c r="HZ21" s="121"/>
      <c r="IA21" s="121"/>
      <c r="IB21" s="121"/>
      <c r="IC21" s="121"/>
      <c r="ID21" s="121"/>
      <c r="IE21" s="121"/>
    </row>
    <row r="22" spans="1:239" ht="16.149999999999999" customHeight="1" x14ac:dyDescent="0.3">
      <c r="A22" s="121"/>
      <c r="B22" s="160">
        <v>3921</v>
      </c>
      <c r="C22" s="216" t="str">
        <f>+[2]CostosCartografia!$G$27</f>
        <v>Peajes para 3 Viajes a D.F. INE 3 pers.en auto 6cil</v>
      </c>
      <c r="D22" s="180">
        <v>1</v>
      </c>
      <c r="E22" s="179">
        <f>+[2]CostosCartografia!$I$27</f>
        <v>3300</v>
      </c>
      <c r="F22" s="179">
        <f>+D22*E22</f>
        <v>3300</v>
      </c>
      <c r="G22" s="183">
        <f>+F22/3</f>
        <v>1100</v>
      </c>
      <c r="H22" s="165">
        <f>+G22</f>
        <v>1100</v>
      </c>
      <c r="I22" s="165">
        <f>+H22</f>
        <v>1100</v>
      </c>
      <c r="J22" s="165"/>
      <c r="K22" s="165"/>
      <c r="L22" s="165"/>
      <c r="M22" s="183"/>
      <c r="N22" s="165"/>
      <c r="O22" s="165"/>
      <c r="P22" s="165"/>
      <c r="Q22" s="165"/>
      <c r="R22" s="165"/>
      <c r="S22" s="165">
        <f>SUM(G22:R22)</f>
        <v>3300</v>
      </c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  <c r="BI22" s="121"/>
      <c r="BJ22" s="121"/>
      <c r="BK22" s="121"/>
      <c r="BL22" s="121"/>
      <c r="BM22" s="121"/>
      <c r="BN22" s="121"/>
      <c r="BO22" s="121"/>
      <c r="BP22" s="121"/>
      <c r="BQ22" s="121"/>
      <c r="BR22" s="121"/>
      <c r="BS22" s="121"/>
      <c r="BT22" s="121"/>
      <c r="BU22" s="121"/>
      <c r="BV22" s="121"/>
      <c r="BW22" s="121"/>
      <c r="BX22" s="121"/>
      <c r="BY22" s="121"/>
      <c r="BZ22" s="121"/>
      <c r="CA22" s="121"/>
      <c r="CB22" s="121"/>
      <c r="CC22" s="121"/>
      <c r="CD22" s="121"/>
      <c r="CE22" s="121"/>
      <c r="CF22" s="121"/>
      <c r="CG22" s="121"/>
      <c r="CH22" s="121"/>
      <c r="CI22" s="121"/>
      <c r="CJ22" s="121"/>
      <c r="CK22" s="121"/>
      <c r="CL22" s="121"/>
      <c r="CM22" s="121"/>
      <c r="CN22" s="121"/>
      <c r="CO22" s="121"/>
      <c r="CP22" s="121"/>
      <c r="CQ22" s="121"/>
      <c r="CR22" s="121"/>
      <c r="CS22" s="121"/>
      <c r="CT22" s="121"/>
      <c r="CU22" s="121"/>
      <c r="CV22" s="121"/>
      <c r="CW22" s="121"/>
      <c r="CX22" s="121"/>
      <c r="CY22" s="121"/>
      <c r="CZ22" s="121"/>
      <c r="DA22" s="121"/>
      <c r="DB22" s="121"/>
      <c r="DC22" s="121"/>
      <c r="DD22" s="121"/>
      <c r="DE22" s="121"/>
      <c r="DF22" s="121"/>
      <c r="DG22" s="121"/>
      <c r="DH22" s="121"/>
      <c r="DI22" s="121"/>
      <c r="DJ22" s="121"/>
      <c r="DK22" s="121"/>
      <c r="DL22" s="121"/>
      <c r="DM22" s="121"/>
      <c r="DN22" s="121"/>
      <c r="DO22" s="121"/>
      <c r="DP22" s="121"/>
      <c r="DQ22" s="121"/>
      <c r="DR22" s="121"/>
      <c r="DS22" s="121"/>
      <c r="DT22" s="121"/>
      <c r="DU22" s="121"/>
      <c r="DV22" s="121"/>
      <c r="DW22" s="121"/>
      <c r="DX22" s="121"/>
      <c r="DY22" s="121"/>
      <c r="DZ22" s="121"/>
      <c r="EA22" s="121"/>
      <c r="EB22" s="121"/>
      <c r="EC22" s="121"/>
      <c r="ED22" s="121"/>
      <c r="EE22" s="121"/>
      <c r="EF22" s="121"/>
      <c r="EG22" s="121"/>
      <c r="EH22" s="121"/>
      <c r="EI22" s="121"/>
      <c r="EJ22" s="121"/>
      <c r="EK22" s="121"/>
      <c r="EL22" s="121"/>
      <c r="EM22" s="121"/>
      <c r="EN22" s="121"/>
      <c r="EO22" s="121"/>
      <c r="EP22" s="121"/>
      <c r="EQ22" s="121"/>
      <c r="ER22" s="121"/>
      <c r="ES22" s="121"/>
      <c r="ET22" s="121"/>
      <c r="EU22" s="121"/>
      <c r="EV22" s="121"/>
      <c r="EW22" s="121"/>
      <c r="EX22" s="121"/>
      <c r="EY22" s="121"/>
      <c r="EZ22" s="121"/>
      <c r="FA22" s="121"/>
      <c r="FB22" s="121"/>
      <c r="FC22" s="121"/>
      <c r="FD22" s="121"/>
      <c r="FE22" s="121"/>
      <c r="FF22" s="121"/>
      <c r="FG22" s="121"/>
      <c r="FH22" s="121"/>
      <c r="FI22" s="121"/>
      <c r="FJ22" s="121"/>
      <c r="FK22" s="121"/>
      <c r="FL22" s="121"/>
      <c r="FM22" s="121"/>
      <c r="FN22" s="121"/>
      <c r="FO22" s="121"/>
      <c r="FP22" s="121"/>
      <c r="FQ22" s="121"/>
      <c r="FR22" s="121"/>
      <c r="FS22" s="121"/>
      <c r="FT22" s="121"/>
      <c r="FU22" s="121"/>
      <c r="FV22" s="121"/>
      <c r="FW22" s="121"/>
      <c r="FX22" s="121"/>
      <c r="FY22" s="121"/>
      <c r="FZ22" s="121"/>
      <c r="GA22" s="121"/>
      <c r="GB22" s="121"/>
      <c r="GC22" s="121"/>
      <c r="GD22" s="121"/>
      <c r="GE22" s="121"/>
      <c r="GF22" s="121"/>
      <c r="GG22" s="121"/>
      <c r="GH22" s="121"/>
      <c r="GI22" s="121"/>
      <c r="GJ22" s="121"/>
      <c r="GK22" s="121"/>
      <c r="GL22" s="121"/>
      <c r="GM22" s="121"/>
      <c r="GN22" s="121"/>
      <c r="GO22" s="121"/>
      <c r="GP22" s="121"/>
      <c r="GQ22" s="121"/>
      <c r="GR22" s="121"/>
      <c r="GS22" s="121"/>
      <c r="GT22" s="121"/>
      <c r="GU22" s="121"/>
      <c r="GV22" s="121"/>
      <c r="GW22" s="121"/>
      <c r="GX22" s="121"/>
      <c r="GY22" s="121"/>
      <c r="GZ22" s="121"/>
      <c r="HA22" s="121"/>
      <c r="HB22" s="121"/>
      <c r="HC22" s="121"/>
      <c r="HD22" s="121"/>
      <c r="HE22" s="121"/>
      <c r="HF22" s="121"/>
      <c r="HG22" s="121"/>
      <c r="HH22" s="121"/>
      <c r="HI22" s="121"/>
      <c r="HJ22" s="121"/>
      <c r="HK22" s="121"/>
      <c r="HL22" s="121"/>
      <c r="HM22" s="121"/>
      <c r="HN22" s="121"/>
      <c r="HO22" s="121"/>
      <c r="HP22" s="121"/>
      <c r="HQ22" s="121"/>
      <c r="HR22" s="121"/>
      <c r="HS22" s="121"/>
      <c r="HT22" s="121"/>
      <c r="HU22" s="121"/>
      <c r="HV22" s="121"/>
      <c r="HW22" s="121"/>
      <c r="HX22" s="121"/>
      <c r="HY22" s="121"/>
      <c r="HZ22" s="121"/>
      <c r="IA22" s="121"/>
      <c r="IB22" s="121"/>
      <c r="IC22" s="121"/>
      <c r="ID22" s="121"/>
      <c r="IE22" s="121"/>
    </row>
    <row r="23" spans="1:239" ht="15" x14ac:dyDescent="0.3">
      <c r="A23" s="121"/>
      <c r="B23" s="160"/>
      <c r="C23" s="220"/>
      <c r="D23" s="180"/>
      <c r="E23" s="179"/>
      <c r="F23" s="179"/>
      <c r="G23" s="183"/>
      <c r="H23" s="165"/>
      <c r="I23" s="165"/>
      <c r="J23" s="165"/>
      <c r="K23" s="165"/>
      <c r="L23" s="165"/>
      <c r="M23" s="183"/>
      <c r="N23" s="165"/>
      <c r="O23" s="165"/>
      <c r="P23" s="165"/>
      <c r="Q23" s="165"/>
      <c r="R23" s="165"/>
      <c r="S23" s="165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  <c r="HD23" s="121"/>
      <c r="HE23" s="121"/>
      <c r="HF23" s="121"/>
      <c r="HG23" s="121"/>
      <c r="HH23" s="121"/>
      <c r="HI23" s="121"/>
      <c r="HJ23" s="121"/>
      <c r="HK23" s="121"/>
      <c r="HL23" s="121"/>
      <c r="HM23" s="121"/>
      <c r="HN23" s="121"/>
      <c r="HO23" s="121"/>
      <c r="HP23" s="121"/>
      <c r="HQ23" s="121"/>
      <c r="HR23" s="121"/>
      <c r="HS23" s="121"/>
      <c r="HT23" s="121"/>
      <c r="HU23" s="121"/>
      <c r="HV23" s="121"/>
      <c r="HW23" s="121"/>
      <c r="HX23" s="121"/>
      <c r="HY23" s="121"/>
      <c r="HZ23" s="121"/>
      <c r="IA23" s="121"/>
      <c r="IB23" s="121"/>
      <c r="IC23" s="121"/>
      <c r="ID23" s="121"/>
      <c r="IE23" s="121"/>
    </row>
    <row r="24" spans="1:239" ht="28.9" customHeight="1" thickBot="1" x14ac:dyDescent="0.3">
      <c r="A24" s="121"/>
      <c r="B24" s="164">
        <v>5151</v>
      </c>
      <c r="C24" s="163" t="s">
        <v>165</v>
      </c>
      <c r="D24" s="125"/>
      <c r="E24" s="125"/>
      <c r="F24" s="124">
        <f>SUM(F25:F26)</f>
        <v>285000</v>
      </c>
      <c r="G24" s="124">
        <f t="shared" ref="G24:R24" si="13">SUM(G25:G26)</f>
        <v>285000</v>
      </c>
      <c r="H24" s="124">
        <f t="shared" si="13"/>
        <v>0</v>
      </c>
      <c r="I24" s="124">
        <f t="shared" si="13"/>
        <v>0</v>
      </c>
      <c r="J24" s="124">
        <f t="shared" si="13"/>
        <v>0</v>
      </c>
      <c r="K24" s="124">
        <f t="shared" si="13"/>
        <v>0</v>
      </c>
      <c r="L24" s="124">
        <f t="shared" si="13"/>
        <v>0</v>
      </c>
      <c r="M24" s="124">
        <f t="shared" si="13"/>
        <v>0</v>
      </c>
      <c r="N24" s="124">
        <f t="shared" si="13"/>
        <v>0</v>
      </c>
      <c r="O24" s="124">
        <f t="shared" si="13"/>
        <v>0</v>
      </c>
      <c r="P24" s="124">
        <f t="shared" si="13"/>
        <v>0</v>
      </c>
      <c r="Q24" s="124">
        <f t="shared" si="13"/>
        <v>0</v>
      </c>
      <c r="R24" s="124">
        <f t="shared" si="13"/>
        <v>0</v>
      </c>
      <c r="S24" s="124">
        <f t="shared" ref="S24:S31" si="14">SUM(G24:R24)</f>
        <v>285000</v>
      </c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DW24" s="121"/>
      <c r="DX24" s="121"/>
      <c r="DY24" s="121"/>
      <c r="DZ24" s="121"/>
      <c r="EA24" s="121"/>
      <c r="EB24" s="121"/>
      <c r="EC24" s="121"/>
      <c r="ED24" s="121"/>
      <c r="EE24" s="121"/>
      <c r="EF24" s="121"/>
      <c r="EG24" s="121"/>
      <c r="EH24" s="121"/>
      <c r="EI24" s="121"/>
      <c r="EJ24" s="121"/>
      <c r="EK24" s="121"/>
      <c r="EL24" s="121"/>
      <c r="EM24" s="121"/>
      <c r="EN24" s="121"/>
      <c r="EO24" s="121"/>
      <c r="EP24" s="121"/>
      <c r="EQ24" s="121"/>
      <c r="ER24" s="121"/>
      <c r="ES24" s="121"/>
      <c r="ET24" s="121"/>
      <c r="EU24" s="121"/>
      <c r="EV24" s="121"/>
      <c r="EW24" s="121"/>
      <c r="EX24" s="121"/>
      <c r="EY24" s="121"/>
      <c r="EZ24" s="121"/>
      <c r="FA24" s="121"/>
      <c r="FB24" s="121"/>
      <c r="FC24" s="121"/>
      <c r="FD24" s="121"/>
      <c r="FE24" s="121"/>
      <c r="FF24" s="121"/>
      <c r="FG24" s="121"/>
      <c r="FH24" s="121"/>
      <c r="FI24" s="121"/>
      <c r="FJ24" s="121"/>
      <c r="FK24" s="121"/>
      <c r="FL24" s="121"/>
      <c r="FM24" s="121"/>
      <c r="FN24" s="121"/>
      <c r="FO24" s="121"/>
      <c r="FP24" s="121"/>
      <c r="FQ24" s="121"/>
      <c r="FR24" s="121"/>
      <c r="FS24" s="121"/>
      <c r="FT24" s="121"/>
      <c r="FU24" s="121"/>
      <c r="FV24" s="121"/>
      <c r="FW24" s="121"/>
      <c r="FX24" s="121"/>
      <c r="FY24" s="121"/>
      <c r="FZ24" s="121"/>
      <c r="GA24" s="121"/>
      <c r="GB24" s="121"/>
      <c r="GC24" s="121"/>
      <c r="GD24" s="121"/>
      <c r="GE24" s="121"/>
      <c r="GF24" s="121"/>
      <c r="GG24" s="121"/>
      <c r="GH24" s="121"/>
      <c r="GI24" s="121"/>
      <c r="GJ24" s="121"/>
      <c r="GK24" s="121"/>
      <c r="GL24" s="121"/>
      <c r="GM24" s="121"/>
      <c r="GN24" s="121"/>
      <c r="GO24" s="121"/>
      <c r="GP24" s="121"/>
      <c r="GQ24" s="121"/>
      <c r="GR24" s="121"/>
      <c r="GS24" s="121"/>
      <c r="GT24" s="121"/>
      <c r="GU24" s="121"/>
      <c r="GV24" s="121"/>
      <c r="GW24" s="121"/>
      <c r="GX24" s="121"/>
      <c r="GY24" s="121"/>
      <c r="GZ24" s="121"/>
      <c r="HA24" s="121"/>
      <c r="HB24" s="121"/>
      <c r="HC24" s="121"/>
      <c r="HD24" s="121"/>
      <c r="HE24" s="121"/>
      <c r="HF24" s="121"/>
      <c r="HG24" s="121"/>
      <c r="HH24" s="121"/>
      <c r="HI24" s="121"/>
      <c r="HJ24" s="121"/>
      <c r="HK24" s="121"/>
      <c r="HL24" s="121"/>
      <c r="HM24" s="121"/>
      <c r="HN24" s="121"/>
      <c r="HO24" s="121"/>
      <c r="HP24" s="121"/>
      <c r="HQ24" s="121"/>
      <c r="HR24" s="121"/>
      <c r="HS24" s="121"/>
      <c r="HT24" s="121"/>
      <c r="HU24" s="121"/>
      <c r="HV24" s="121"/>
      <c r="HW24" s="121"/>
      <c r="HX24" s="121"/>
      <c r="HY24" s="121"/>
      <c r="HZ24" s="121"/>
      <c r="IA24" s="121"/>
      <c r="IB24" s="121"/>
      <c r="IC24" s="121"/>
      <c r="ID24" s="121"/>
      <c r="IE24" s="121"/>
    </row>
    <row r="25" spans="1:239" ht="13.5" x14ac:dyDescent="0.3">
      <c r="A25" s="121"/>
      <c r="B25" s="160">
        <v>5151</v>
      </c>
      <c r="C25" s="181" t="str">
        <f>+[2]CostosCartografia!$C$19</f>
        <v>Adquisición Equipo de Impresión Plotter</v>
      </c>
      <c r="D25" s="180">
        <v>1</v>
      </c>
      <c r="E25" s="219">
        <f>+[2]CostosCartografia!$E$19</f>
        <v>215000</v>
      </c>
      <c r="F25" s="179">
        <f>+D25*E25</f>
        <v>215000</v>
      </c>
      <c r="G25" s="183">
        <f>+F25</f>
        <v>215000</v>
      </c>
      <c r="H25" s="165"/>
      <c r="I25" s="165"/>
      <c r="J25" s="165"/>
      <c r="K25" s="165"/>
      <c r="L25" s="165"/>
      <c r="M25" s="183"/>
      <c r="N25" s="165"/>
      <c r="O25" s="165"/>
      <c r="P25" s="165"/>
      <c r="Q25" s="165"/>
      <c r="R25" s="165"/>
      <c r="S25" s="165">
        <f t="shared" si="14"/>
        <v>215000</v>
      </c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  <c r="BS25" s="121"/>
      <c r="BT25" s="121"/>
      <c r="BU25" s="121"/>
      <c r="BV25" s="121"/>
      <c r="BW25" s="121"/>
      <c r="BX25" s="121"/>
      <c r="BY25" s="121"/>
      <c r="BZ25" s="121"/>
      <c r="CA25" s="121"/>
      <c r="CB25" s="121"/>
      <c r="CC25" s="121"/>
      <c r="CD25" s="121"/>
      <c r="CE25" s="121"/>
      <c r="CF25" s="121"/>
      <c r="CG25" s="121"/>
      <c r="CH25" s="121"/>
      <c r="CI25" s="121"/>
      <c r="CJ25" s="121"/>
      <c r="CK25" s="121"/>
      <c r="CL25" s="121"/>
      <c r="CM25" s="121"/>
      <c r="CN25" s="121"/>
      <c r="CO25" s="121"/>
      <c r="CP25" s="121"/>
      <c r="CQ25" s="121"/>
      <c r="CR25" s="121"/>
      <c r="CS25" s="121"/>
      <c r="CT25" s="121"/>
      <c r="CU25" s="121"/>
      <c r="CV25" s="121"/>
      <c r="CW25" s="121"/>
      <c r="CX25" s="121"/>
      <c r="CY25" s="121"/>
      <c r="CZ25" s="121"/>
      <c r="DA25" s="121"/>
      <c r="DB25" s="121"/>
      <c r="DC25" s="121"/>
      <c r="DD25" s="121"/>
      <c r="DE25" s="121"/>
      <c r="DF25" s="121"/>
      <c r="DG25" s="121"/>
      <c r="DH25" s="121"/>
      <c r="DI25" s="121"/>
      <c r="DJ25" s="121"/>
      <c r="DK25" s="121"/>
      <c r="DL25" s="121"/>
      <c r="DM25" s="121"/>
      <c r="DN25" s="121"/>
      <c r="DO25" s="121"/>
      <c r="DP25" s="121"/>
      <c r="DQ25" s="121"/>
      <c r="DR25" s="121"/>
      <c r="DS25" s="121"/>
      <c r="DT25" s="121"/>
      <c r="DU25" s="121"/>
      <c r="DV25" s="121"/>
      <c r="DW25" s="121"/>
      <c r="DX25" s="121"/>
      <c r="DY25" s="121"/>
      <c r="DZ25" s="121"/>
      <c r="EA25" s="121"/>
      <c r="EB25" s="121"/>
      <c r="EC25" s="121"/>
      <c r="ED25" s="121"/>
      <c r="EE25" s="121"/>
      <c r="EF25" s="121"/>
      <c r="EG25" s="121"/>
      <c r="EH25" s="121"/>
      <c r="EI25" s="121"/>
      <c r="EJ25" s="121"/>
      <c r="EK25" s="121"/>
      <c r="EL25" s="121"/>
      <c r="EM25" s="121"/>
      <c r="EN25" s="121"/>
      <c r="EO25" s="121"/>
      <c r="EP25" s="121"/>
      <c r="EQ25" s="121"/>
      <c r="ER25" s="121"/>
      <c r="ES25" s="121"/>
      <c r="ET25" s="121"/>
      <c r="EU25" s="121"/>
      <c r="EV25" s="121"/>
      <c r="EW25" s="121"/>
      <c r="EX25" s="121"/>
      <c r="EY25" s="121"/>
      <c r="EZ25" s="121"/>
      <c r="FA25" s="121"/>
      <c r="FB25" s="121"/>
      <c r="FC25" s="121"/>
      <c r="FD25" s="121"/>
      <c r="FE25" s="121"/>
      <c r="FF25" s="121"/>
      <c r="FG25" s="121"/>
      <c r="FH25" s="121"/>
      <c r="FI25" s="121"/>
      <c r="FJ25" s="121"/>
      <c r="FK25" s="121"/>
      <c r="FL25" s="121"/>
      <c r="FM25" s="121"/>
      <c r="FN25" s="121"/>
      <c r="FO25" s="121"/>
      <c r="FP25" s="121"/>
      <c r="FQ25" s="121"/>
      <c r="FR25" s="121"/>
      <c r="FS25" s="121"/>
      <c r="FT25" s="121"/>
      <c r="FU25" s="121"/>
      <c r="FV25" s="121"/>
      <c r="FW25" s="121"/>
      <c r="FX25" s="121"/>
      <c r="FY25" s="121"/>
      <c r="FZ25" s="121"/>
      <c r="GA25" s="121"/>
      <c r="GB25" s="121"/>
      <c r="GC25" s="121"/>
      <c r="GD25" s="121"/>
      <c r="GE25" s="121"/>
      <c r="GF25" s="121"/>
      <c r="GG25" s="121"/>
      <c r="GH25" s="121"/>
      <c r="GI25" s="121"/>
      <c r="GJ25" s="121"/>
      <c r="GK25" s="121"/>
      <c r="GL25" s="121"/>
      <c r="GM25" s="121"/>
      <c r="GN25" s="121"/>
      <c r="GO25" s="121"/>
      <c r="GP25" s="121"/>
      <c r="GQ25" s="121"/>
      <c r="GR25" s="121"/>
      <c r="GS25" s="121"/>
      <c r="GT25" s="121"/>
      <c r="GU25" s="121"/>
      <c r="GV25" s="121"/>
      <c r="GW25" s="121"/>
      <c r="GX25" s="121"/>
      <c r="GY25" s="121"/>
      <c r="GZ25" s="121"/>
      <c r="HA25" s="121"/>
      <c r="HB25" s="121"/>
      <c r="HC25" s="121"/>
      <c r="HD25" s="121"/>
      <c r="HE25" s="121"/>
      <c r="HF25" s="121"/>
      <c r="HG25" s="121"/>
      <c r="HH25" s="121"/>
      <c r="HI25" s="121"/>
      <c r="HJ25" s="121"/>
      <c r="HK25" s="121"/>
      <c r="HL25" s="121"/>
      <c r="HM25" s="121"/>
      <c r="HN25" s="121"/>
      <c r="HO25" s="121"/>
      <c r="HP25" s="121"/>
      <c r="HQ25" s="121"/>
      <c r="HR25" s="121"/>
      <c r="HS25" s="121"/>
      <c r="HT25" s="121"/>
      <c r="HU25" s="121"/>
      <c r="HV25" s="121"/>
      <c r="HW25" s="121"/>
      <c r="HX25" s="121"/>
      <c r="HY25" s="121"/>
      <c r="HZ25" s="121"/>
      <c r="IA25" s="121"/>
      <c r="IB25" s="121"/>
      <c r="IC25" s="121"/>
      <c r="ID25" s="121"/>
      <c r="IE25" s="121"/>
    </row>
    <row r="26" spans="1:239" ht="16.149999999999999" customHeight="1" x14ac:dyDescent="0.25">
      <c r="A26" s="121"/>
      <c r="B26" s="160">
        <v>5151</v>
      </c>
      <c r="C26" s="184" t="str">
        <f>+[2]CostosCartografia!$C$23</f>
        <v>Adquisición 2 Workstations Cómputo GIS / Diseño</v>
      </c>
      <c r="D26" s="180">
        <v>2</v>
      </c>
      <c r="E26" s="179">
        <f>+[2]CostosCartografia!$E$23/2</f>
        <v>35000</v>
      </c>
      <c r="F26" s="179">
        <f>+D26*E26</f>
        <v>70000</v>
      </c>
      <c r="G26" s="183">
        <f>+F26</f>
        <v>70000</v>
      </c>
      <c r="H26" s="165"/>
      <c r="I26" s="165"/>
      <c r="J26" s="165"/>
      <c r="K26" s="165"/>
      <c r="L26" s="165"/>
      <c r="M26" s="183"/>
      <c r="N26" s="165"/>
      <c r="O26" s="165"/>
      <c r="P26" s="165"/>
      <c r="Q26" s="165"/>
      <c r="R26" s="165"/>
      <c r="S26" s="165">
        <f t="shared" si="14"/>
        <v>70000</v>
      </c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1"/>
      <c r="CE26" s="121"/>
      <c r="CF26" s="121"/>
      <c r="CG26" s="121"/>
      <c r="CH26" s="121"/>
      <c r="CI26" s="121"/>
      <c r="CJ26" s="121"/>
      <c r="CK26" s="121"/>
      <c r="CL26" s="121"/>
      <c r="CM26" s="121"/>
      <c r="CN26" s="121"/>
      <c r="CO26" s="121"/>
      <c r="CP26" s="121"/>
      <c r="CQ26" s="121"/>
      <c r="CR26" s="121"/>
      <c r="CS26" s="121"/>
      <c r="CT26" s="121"/>
      <c r="CU26" s="121"/>
      <c r="CV26" s="121"/>
      <c r="CW26" s="121"/>
      <c r="CX26" s="121"/>
      <c r="CY26" s="121"/>
      <c r="CZ26" s="121"/>
      <c r="DA26" s="121"/>
      <c r="DB26" s="121"/>
      <c r="DC26" s="121"/>
      <c r="DD26" s="121"/>
      <c r="DE26" s="121"/>
      <c r="DF26" s="121"/>
      <c r="DG26" s="121"/>
      <c r="DH26" s="121"/>
      <c r="DI26" s="121"/>
      <c r="DJ26" s="121"/>
      <c r="DK26" s="121"/>
      <c r="DL26" s="121"/>
      <c r="DM26" s="121"/>
      <c r="DN26" s="121"/>
      <c r="DO26" s="121"/>
      <c r="DP26" s="121"/>
      <c r="DQ26" s="121"/>
      <c r="DR26" s="121"/>
      <c r="DS26" s="121"/>
      <c r="DT26" s="121"/>
      <c r="DU26" s="121"/>
      <c r="DV26" s="121"/>
      <c r="DW26" s="121"/>
      <c r="DX26" s="121"/>
      <c r="DY26" s="121"/>
      <c r="DZ26" s="121"/>
      <c r="EA26" s="121"/>
      <c r="EB26" s="121"/>
      <c r="EC26" s="121"/>
      <c r="ED26" s="121"/>
      <c r="EE26" s="121"/>
      <c r="EF26" s="121"/>
      <c r="EG26" s="121"/>
      <c r="EH26" s="121"/>
      <c r="EI26" s="121"/>
      <c r="EJ26" s="121"/>
      <c r="EK26" s="121"/>
      <c r="EL26" s="121"/>
      <c r="EM26" s="121"/>
      <c r="EN26" s="121"/>
      <c r="EO26" s="121"/>
      <c r="EP26" s="121"/>
      <c r="EQ26" s="121"/>
      <c r="ER26" s="121"/>
      <c r="ES26" s="121"/>
      <c r="ET26" s="121"/>
      <c r="EU26" s="121"/>
      <c r="EV26" s="121"/>
      <c r="EW26" s="121"/>
      <c r="EX26" s="121"/>
      <c r="EY26" s="121"/>
      <c r="EZ26" s="121"/>
      <c r="FA26" s="121"/>
      <c r="FB26" s="121"/>
      <c r="FC26" s="121"/>
      <c r="FD26" s="121"/>
      <c r="FE26" s="121"/>
      <c r="FF26" s="121"/>
      <c r="FG26" s="121"/>
      <c r="FH26" s="121"/>
      <c r="FI26" s="121"/>
      <c r="FJ26" s="121"/>
      <c r="FK26" s="121"/>
      <c r="FL26" s="121"/>
      <c r="FM26" s="121"/>
      <c r="FN26" s="121"/>
      <c r="FO26" s="121"/>
      <c r="FP26" s="121"/>
      <c r="FQ26" s="121"/>
      <c r="FR26" s="121"/>
      <c r="FS26" s="121"/>
      <c r="FT26" s="121"/>
      <c r="FU26" s="121"/>
      <c r="FV26" s="121"/>
      <c r="FW26" s="121"/>
      <c r="FX26" s="121"/>
      <c r="FY26" s="121"/>
      <c r="FZ26" s="121"/>
      <c r="GA26" s="121"/>
      <c r="GB26" s="121"/>
      <c r="GC26" s="121"/>
      <c r="GD26" s="121"/>
      <c r="GE26" s="121"/>
      <c r="GF26" s="121"/>
      <c r="GG26" s="121"/>
      <c r="GH26" s="121"/>
      <c r="GI26" s="121"/>
      <c r="GJ26" s="121"/>
      <c r="GK26" s="121"/>
      <c r="GL26" s="121"/>
      <c r="GM26" s="121"/>
      <c r="GN26" s="121"/>
      <c r="GO26" s="121"/>
      <c r="GP26" s="121"/>
      <c r="GQ26" s="121"/>
      <c r="GR26" s="121"/>
      <c r="GS26" s="121"/>
      <c r="GT26" s="121"/>
      <c r="GU26" s="121"/>
      <c r="GV26" s="121"/>
      <c r="GW26" s="121"/>
      <c r="GX26" s="121"/>
      <c r="GY26" s="121"/>
      <c r="GZ26" s="121"/>
      <c r="HA26" s="121"/>
      <c r="HB26" s="121"/>
      <c r="HC26" s="121"/>
      <c r="HD26" s="121"/>
      <c r="HE26" s="121"/>
      <c r="HF26" s="121"/>
      <c r="HG26" s="121"/>
      <c r="HH26" s="121"/>
      <c r="HI26" s="121"/>
      <c r="HJ26" s="121"/>
      <c r="HK26" s="121"/>
      <c r="HL26" s="121"/>
      <c r="HM26" s="121"/>
      <c r="HN26" s="121"/>
      <c r="HO26" s="121"/>
      <c r="HP26" s="121"/>
      <c r="HQ26" s="121"/>
      <c r="HR26" s="121"/>
      <c r="HS26" s="121"/>
      <c r="HT26" s="121"/>
      <c r="HU26" s="121"/>
      <c r="HV26" s="121"/>
      <c r="HW26" s="121"/>
      <c r="HX26" s="121"/>
      <c r="HY26" s="121"/>
      <c r="HZ26" s="121"/>
      <c r="IA26" s="121"/>
      <c r="IB26" s="121"/>
      <c r="IC26" s="121"/>
      <c r="ID26" s="121"/>
      <c r="IE26" s="121"/>
    </row>
    <row r="27" spans="1:239" ht="16.149999999999999" customHeight="1" thickBot="1" x14ac:dyDescent="0.3">
      <c r="A27" s="121"/>
      <c r="B27" s="164">
        <v>5911</v>
      </c>
      <c r="C27" s="163" t="s">
        <v>161</v>
      </c>
      <c r="D27" s="125"/>
      <c r="E27" s="125"/>
      <c r="F27" s="124">
        <f>SUM(F28:F30)</f>
        <v>874807</v>
      </c>
      <c r="G27" s="124">
        <f t="shared" ref="G27:R27" si="15">SUM(G28:G30)</f>
        <v>874807</v>
      </c>
      <c r="H27" s="124">
        <f t="shared" si="15"/>
        <v>0</v>
      </c>
      <c r="I27" s="124">
        <f t="shared" si="15"/>
        <v>0</v>
      </c>
      <c r="J27" s="124">
        <f t="shared" si="15"/>
        <v>0</v>
      </c>
      <c r="K27" s="124">
        <f t="shared" si="15"/>
        <v>0</v>
      </c>
      <c r="L27" s="124">
        <f t="shared" si="15"/>
        <v>0</v>
      </c>
      <c r="M27" s="124">
        <f t="shared" si="15"/>
        <v>0</v>
      </c>
      <c r="N27" s="124">
        <f t="shared" si="15"/>
        <v>0</v>
      </c>
      <c r="O27" s="124">
        <f t="shared" si="15"/>
        <v>0</v>
      </c>
      <c r="P27" s="124">
        <f t="shared" si="15"/>
        <v>0</v>
      </c>
      <c r="Q27" s="124">
        <f t="shared" si="15"/>
        <v>0</v>
      </c>
      <c r="R27" s="124">
        <f t="shared" si="15"/>
        <v>0</v>
      </c>
      <c r="S27" s="124">
        <f t="shared" si="14"/>
        <v>874807</v>
      </c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21"/>
      <c r="BY27" s="121"/>
      <c r="BZ27" s="121"/>
      <c r="CA27" s="121"/>
      <c r="CB27" s="121"/>
      <c r="CC27" s="121"/>
      <c r="CD27" s="121"/>
      <c r="CE27" s="121"/>
      <c r="CF27" s="121"/>
      <c r="CG27" s="121"/>
      <c r="CH27" s="121"/>
      <c r="CI27" s="121"/>
      <c r="CJ27" s="121"/>
      <c r="CK27" s="121"/>
      <c r="CL27" s="121"/>
      <c r="CM27" s="121"/>
      <c r="CN27" s="121"/>
      <c r="CO27" s="121"/>
      <c r="CP27" s="121"/>
      <c r="CQ27" s="121"/>
      <c r="CR27" s="121"/>
      <c r="CS27" s="121"/>
      <c r="CT27" s="121"/>
      <c r="CU27" s="121"/>
      <c r="CV27" s="121"/>
      <c r="CW27" s="121"/>
      <c r="CX27" s="121"/>
      <c r="CY27" s="121"/>
      <c r="CZ27" s="121"/>
      <c r="DA27" s="121"/>
      <c r="DB27" s="121"/>
      <c r="DC27" s="121"/>
      <c r="DD27" s="121"/>
      <c r="DE27" s="121"/>
      <c r="DF27" s="121"/>
      <c r="DG27" s="121"/>
      <c r="DH27" s="121"/>
      <c r="DI27" s="121"/>
      <c r="DJ27" s="121"/>
      <c r="DK27" s="121"/>
      <c r="DL27" s="121"/>
      <c r="DM27" s="121"/>
      <c r="DN27" s="121"/>
      <c r="DO27" s="121"/>
      <c r="DP27" s="121"/>
      <c r="DQ27" s="121"/>
      <c r="DR27" s="121"/>
      <c r="DS27" s="121"/>
      <c r="DT27" s="121"/>
      <c r="DU27" s="121"/>
      <c r="DV27" s="121"/>
      <c r="DW27" s="121"/>
      <c r="DX27" s="121"/>
      <c r="DY27" s="121"/>
      <c r="DZ27" s="121"/>
      <c r="EA27" s="121"/>
      <c r="EB27" s="121"/>
      <c r="EC27" s="121"/>
      <c r="ED27" s="121"/>
      <c r="EE27" s="121"/>
      <c r="EF27" s="121"/>
      <c r="EG27" s="121"/>
      <c r="EH27" s="121"/>
      <c r="EI27" s="121"/>
      <c r="EJ27" s="121"/>
      <c r="EK27" s="121"/>
      <c r="EL27" s="121"/>
      <c r="EM27" s="121"/>
      <c r="EN27" s="121"/>
      <c r="EO27" s="121"/>
      <c r="EP27" s="121"/>
      <c r="EQ27" s="121"/>
      <c r="ER27" s="121"/>
      <c r="ES27" s="121"/>
      <c r="ET27" s="121"/>
      <c r="EU27" s="121"/>
      <c r="EV27" s="121"/>
      <c r="EW27" s="121"/>
      <c r="EX27" s="121"/>
      <c r="EY27" s="121"/>
      <c r="EZ27" s="121"/>
      <c r="FA27" s="121"/>
      <c r="FB27" s="121"/>
      <c r="FC27" s="121"/>
      <c r="FD27" s="121"/>
      <c r="FE27" s="121"/>
      <c r="FF27" s="121"/>
      <c r="FG27" s="121"/>
      <c r="FH27" s="121"/>
      <c r="FI27" s="121"/>
      <c r="FJ27" s="121"/>
      <c r="FK27" s="121"/>
      <c r="FL27" s="121"/>
      <c r="FM27" s="121"/>
      <c r="FN27" s="121"/>
      <c r="FO27" s="121"/>
      <c r="FP27" s="121"/>
      <c r="FQ27" s="121"/>
      <c r="FR27" s="121"/>
      <c r="FS27" s="121"/>
      <c r="FT27" s="121"/>
      <c r="FU27" s="121"/>
      <c r="FV27" s="121"/>
      <c r="FW27" s="121"/>
      <c r="FX27" s="121"/>
      <c r="FY27" s="121"/>
      <c r="FZ27" s="121"/>
      <c r="GA27" s="121"/>
      <c r="GB27" s="121"/>
      <c r="GC27" s="121"/>
      <c r="GD27" s="121"/>
      <c r="GE27" s="121"/>
      <c r="GF27" s="121"/>
      <c r="GG27" s="121"/>
      <c r="GH27" s="121"/>
      <c r="GI27" s="121"/>
      <c r="GJ27" s="121"/>
      <c r="GK27" s="121"/>
      <c r="GL27" s="121"/>
      <c r="GM27" s="121"/>
      <c r="GN27" s="121"/>
      <c r="GO27" s="121"/>
      <c r="GP27" s="121"/>
      <c r="GQ27" s="121"/>
      <c r="GR27" s="121"/>
      <c r="GS27" s="121"/>
      <c r="GT27" s="121"/>
      <c r="GU27" s="121"/>
      <c r="GV27" s="121"/>
      <c r="GW27" s="121"/>
      <c r="GX27" s="121"/>
      <c r="GY27" s="121"/>
      <c r="GZ27" s="121"/>
      <c r="HA27" s="121"/>
      <c r="HB27" s="121"/>
      <c r="HC27" s="121"/>
      <c r="HD27" s="121"/>
      <c r="HE27" s="121"/>
      <c r="HF27" s="121"/>
      <c r="HG27" s="121"/>
      <c r="HH27" s="121"/>
      <c r="HI27" s="121"/>
      <c r="HJ27" s="121"/>
      <c r="HK27" s="121"/>
      <c r="HL27" s="121"/>
      <c r="HM27" s="121"/>
      <c r="HN27" s="121"/>
      <c r="HO27" s="121"/>
      <c r="HP27" s="121"/>
      <c r="HQ27" s="121"/>
      <c r="HR27" s="121"/>
      <c r="HS27" s="121"/>
      <c r="HT27" s="121"/>
      <c r="HU27" s="121"/>
      <c r="HV27" s="121"/>
      <c r="HW27" s="121"/>
      <c r="HX27" s="121"/>
      <c r="HY27" s="121"/>
      <c r="HZ27" s="121"/>
      <c r="IA27" s="121"/>
      <c r="IB27" s="121"/>
      <c r="IC27" s="121"/>
      <c r="ID27" s="121"/>
      <c r="IE27" s="121"/>
    </row>
    <row r="28" spans="1:239" ht="13.5" x14ac:dyDescent="0.3">
      <c r="A28" s="121"/>
      <c r="B28" s="160">
        <v>5911</v>
      </c>
      <c r="C28" s="181" t="str">
        <f>+[2]CostosCartografia!$C$17</f>
        <v>Adquisición 2 Licencias de uso y mantenimiento Arcgis</v>
      </c>
      <c r="D28" s="180">
        <v>2</v>
      </c>
      <c r="E28" s="219">
        <f>+[2]CostosCartografia!$J$17/2</f>
        <v>427500</v>
      </c>
      <c r="F28" s="179">
        <f>+D28*E28</f>
        <v>855000</v>
      </c>
      <c r="G28" s="183">
        <f>+F28</f>
        <v>855000</v>
      </c>
      <c r="H28" s="165"/>
      <c r="I28" s="165"/>
      <c r="J28" s="165"/>
      <c r="K28" s="165"/>
      <c r="L28" s="165"/>
      <c r="M28" s="183"/>
      <c r="N28" s="165"/>
      <c r="O28" s="165"/>
      <c r="P28" s="165"/>
      <c r="Q28" s="165"/>
      <c r="R28" s="165"/>
      <c r="S28" s="165">
        <f t="shared" si="14"/>
        <v>855000</v>
      </c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  <c r="CD28" s="121"/>
      <c r="CE28" s="121"/>
      <c r="CF28" s="121"/>
      <c r="CG28" s="121"/>
      <c r="CH28" s="121"/>
      <c r="CI28" s="121"/>
      <c r="CJ28" s="121"/>
      <c r="CK28" s="121"/>
      <c r="CL28" s="121"/>
      <c r="CM28" s="121"/>
      <c r="CN28" s="121"/>
      <c r="CO28" s="121"/>
      <c r="CP28" s="121"/>
      <c r="CQ28" s="121"/>
      <c r="CR28" s="121"/>
      <c r="CS28" s="121"/>
      <c r="CT28" s="121"/>
      <c r="CU28" s="121"/>
      <c r="CV28" s="121"/>
      <c r="CW28" s="121"/>
      <c r="CX28" s="121"/>
      <c r="CY28" s="121"/>
      <c r="CZ28" s="121"/>
      <c r="DA28" s="121"/>
      <c r="DB28" s="121"/>
      <c r="DC28" s="121"/>
      <c r="DD28" s="121"/>
      <c r="DE28" s="121"/>
      <c r="DF28" s="121"/>
      <c r="DG28" s="121"/>
      <c r="DH28" s="121"/>
      <c r="DI28" s="121"/>
      <c r="DJ28" s="121"/>
      <c r="DK28" s="121"/>
      <c r="DL28" s="121"/>
      <c r="DM28" s="121"/>
      <c r="DN28" s="121"/>
      <c r="DO28" s="121"/>
      <c r="DP28" s="121"/>
      <c r="DQ28" s="121"/>
      <c r="DR28" s="121"/>
      <c r="DS28" s="121"/>
      <c r="DT28" s="121"/>
      <c r="DU28" s="121"/>
      <c r="DV28" s="121"/>
      <c r="DW28" s="121"/>
      <c r="DX28" s="121"/>
      <c r="DY28" s="121"/>
      <c r="DZ28" s="121"/>
      <c r="EA28" s="121"/>
      <c r="EB28" s="121"/>
      <c r="EC28" s="121"/>
      <c r="ED28" s="121"/>
      <c r="EE28" s="121"/>
      <c r="EF28" s="121"/>
      <c r="EG28" s="121"/>
      <c r="EH28" s="121"/>
      <c r="EI28" s="121"/>
      <c r="EJ28" s="121"/>
      <c r="EK28" s="121"/>
      <c r="EL28" s="121"/>
      <c r="EM28" s="121"/>
      <c r="EN28" s="121"/>
      <c r="EO28" s="121"/>
      <c r="EP28" s="121"/>
      <c r="EQ28" s="121"/>
      <c r="ER28" s="121"/>
      <c r="ES28" s="121"/>
      <c r="ET28" s="121"/>
      <c r="EU28" s="121"/>
      <c r="EV28" s="121"/>
      <c r="EW28" s="121"/>
      <c r="EX28" s="121"/>
      <c r="EY28" s="121"/>
      <c r="EZ28" s="121"/>
      <c r="FA28" s="121"/>
      <c r="FB28" s="121"/>
      <c r="FC28" s="121"/>
      <c r="FD28" s="121"/>
      <c r="FE28" s="121"/>
      <c r="FF28" s="121"/>
      <c r="FG28" s="121"/>
      <c r="FH28" s="121"/>
      <c r="FI28" s="121"/>
      <c r="FJ28" s="121"/>
      <c r="FK28" s="121"/>
      <c r="FL28" s="121"/>
      <c r="FM28" s="121"/>
      <c r="FN28" s="121"/>
      <c r="FO28" s="121"/>
      <c r="FP28" s="121"/>
      <c r="FQ28" s="121"/>
      <c r="FR28" s="121"/>
      <c r="FS28" s="121"/>
      <c r="FT28" s="121"/>
      <c r="FU28" s="121"/>
      <c r="FV28" s="121"/>
      <c r="FW28" s="121"/>
      <c r="FX28" s="121"/>
      <c r="FY28" s="121"/>
      <c r="FZ28" s="121"/>
      <c r="GA28" s="121"/>
      <c r="GB28" s="121"/>
      <c r="GC28" s="121"/>
      <c r="GD28" s="121"/>
      <c r="GE28" s="121"/>
      <c r="GF28" s="121"/>
      <c r="GG28" s="121"/>
      <c r="GH28" s="121"/>
      <c r="GI28" s="121"/>
      <c r="GJ28" s="121"/>
      <c r="GK28" s="121"/>
      <c r="GL28" s="121"/>
      <c r="GM28" s="121"/>
      <c r="GN28" s="121"/>
      <c r="GO28" s="121"/>
      <c r="GP28" s="121"/>
      <c r="GQ28" s="121"/>
      <c r="GR28" s="121"/>
      <c r="GS28" s="121"/>
      <c r="GT28" s="121"/>
      <c r="GU28" s="121"/>
      <c r="GV28" s="121"/>
      <c r="GW28" s="121"/>
      <c r="GX28" s="121"/>
      <c r="GY28" s="121"/>
      <c r="GZ28" s="121"/>
      <c r="HA28" s="121"/>
      <c r="HB28" s="121"/>
      <c r="HC28" s="121"/>
      <c r="HD28" s="121"/>
      <c r="HE28" s="121"/>
      <c r="HF28" s="121"/>
      <c r="HG28" s="121"/>
      <c r="HH28" s="121"/>
      <c r="HI28" s="121"/>
      <c r="HJ28" s="121"/>
      <c r="HK28" s="121"/>
      <c r="HL28" s="121"/>
      <c r="HM28" s="121"/>
      <c r="HN28" s="121"/>
      <c r="HO28" s="121"/>
      <c r="HP28" s="121"/>
      <c r="HQ28" s="121"/>
      <c r="HR28" s="121"/>
      <c r="HS28" s="121"/>
      <c r="HT28" s="121"/>
      <c r="HU28" s="121"/>
      <c r="HV28" s="121"/>
      <c r="HW28" s="121"/>
      <c r="HX28" s="121"/>
      <c r="HY28" s="121"/>
      <c r="HZ28" s="121"/>
      <c r="IA28" s="121"/>
      <c r="IB28" s="121"/>
      <c r="IC28" s="121"/>
      <c r="ID28" s="121"/>
      <c r="IE28" s="121"/>
    </row>
    <row r="29" spans="1:239" ht="16.149999999999999" customHeight="1" x14ac:dyDescent="0.25">
      <c r="A29" s="121"/>
      <c r="B29" s="160">
        <v>5911</v>
      </c>
      <c r="C29" s="184" t="str">
        <f>+[2]CostosCartografia!$C$22</f>
        <v>Renta de 2 Licencias AdobeCC anual</v>
      </c>
      <c r="D29" s="180">
        <v>2</v>
      </c>
      <c r="E29" s="179">
        <f>+[2]CostosCartografia!$E$22/2</f>
        <v>8400</v>
      </c>
      <c r="F29" s="179">
        <f t="shared" ref="F29:F30" si="16">+D29*E29</f>
        <v>16800</v>
      </c>
      <c r="G29" s="183">
        <f>+F29</f>
        <v>16800</v>
      </c>
      <c r="H29" s="165"/>
      <c r="I29" s="165"/>
      <c r="J29" s="165"/>
      <c r="K29" s="165"/>
      <c r="L29" s="165"/>
      <c r="M29" s="183"/>
      <c r="N29" s="165"/>
      <c r="O29" s="165"/>
      <c r="P29" s="165"/>
      <c r="Q29" s="165"/>
      <c r="R29" s="165"/>
      <c r="S29" s="165">
        <f t="shared" si="14"/>
        <v>16800</v>
      </c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  <c r="BM29" s="121"/>
      <c r="BN29" s="121"/>
      <c r="BO29" s="121"/>
      <c r="BP29" s="121"/>
      <c r="BQ29" s="121"/>
      <c r="BR29" s="121"/>
      <c r="BS29" s="121"/>
      <c r="BT29" s="121"/>
      <c r="BU29" s="121"/>
      <c r="BV29" s="121"/>
      <c r="BW29" s="121"/>
      <c r="BX29" s="121"/>
      <c r="BY29" s="121"/>
      <c r="BZ29" s="121"/>
      <c r="CA29" s="121"/>
      <c r="CB29" s="121"/>
      <c r="CC29" s="121"/>
      <c r="CD29" s="121"/>
      <c r="CE29" s="121"/>
      <c r="CF29" s="121"/>
      <c r="CG29" s="121"/>
      <c r="CH29" s="121"/>
      <c r="CI29" s="121"/>
      <c r="CJ29" s="121"/>
      <c r="CK29" s="121"/>
      <c r="CL29" s="121"/>
      <c r="CM29" s="121"/>
      <c r="CN29" s="121"/>
      <c r="CO29" s="121"/>
      <c r="CP29" s="121"/>
      <c r="CQ29" s="121"/>
      <c r="CR29" s="121"/>
      <c r="CS29" s="121"/>
      <c r="CT29" s="121"/>
      <c r="CU29" s="121"/>
      <c r="CV29" s="121"/>
      <c r="CW29" s="121"/>
      <c r="CX29" s="121"/>
      <c r="CY29" s="121"/>
      <c r="CZ29" s="121"/>
      <c r="DA29" s="121"/>
      <c r="DB29" s="121"/>
      <c r="DC29" s="121"/>
      <c r="DD29" s="121"/>
      <c r="DE29" s="121"/>
      <c r="DF29" s="121"/>
      <c r="DG29" s="121"/>
      <c r="DH29" s="121"/>
      <c r="DI29" s="121"/>
      <c r="DJ29" s="121"/>
      <c r="DK29" s="121"/>
      <c r="DL29" s="121"/>
      <c r="DM29" s="121"/>
      <c r="DN29" s="121"/>
      <c r="DO29" s="121"/>
      <c r="DP29" s="121"/>
      <c r="DQ29" s="121"/>
      <c r="DR29" s="121"/>
      <c r="DS29" s="121"/>
      <c r="DT29" s="121"/>
      <c r="DU29" s="121"/>
      <c r="DV29" s="121"/>
      <c r="DW29" s="121"/>
      <c r="DX29" s="121"/>
      <c r="DY29" s="121"/>
      <c r="DZ29" s="121"/>
      <c r="EA29" s="121"/>
      <c r="EB29" s="121"/>
      <c r="EC29" s="121"/>
      <c r="ED29" s="121"/>
      <c r="EE29" s="121"/>
      <c r="EF29" s="121"/>
      <c r="EG29" s="121"/>
      <c r="EH29" s="121"/>
      <c r="EI29" s="121"/>
      <c r="EJ29" s="121"/>
      <c r="EK29" s="121"/>
      <c r="EL29" s="121"/>
      <c r="EM29" s="121"/>
      <c r="EN29" s="121"/>
      <c r="EO29" s="121"/>
      <c r="EP29" s="121"/>
      <c r="EQ29" s="121"/>
      <c r="ER29" s="121"/>
      <c r="ES29" s="121"/>
      <c r="ET29" s="121"/>
      <c r="EU29" s="121"/>
      <c r="EV29" s="121"/>
      <c r="EW29" s="121"/>
      <c r="EX29" s="121"/>
      <c r="EY29" s="121"/>
      <c r="EZ29" s="121"/>
      <c r="FA29" s="121"/>
      <c r="FB29" s="121"/>
      <c r="FC29" s="121"/>
      <c r="FD29" s="121"/>
      <c r="FE29" s="121"/>
      <c r="FF29" s="121"/>
      <c r="FG29" s="121"/>
      <c r="FH29" s="121"/>
      <c r="FI29" s="121"/>
      <c r="FJ29" s="121"/>
      <c r="FK29" s="121"/>
      <c r="FL29" s="121"/>
      <c r="FM29" s="121"/>
      <c r="FN29" s="121"/>
      <c r="FO29" s="121"/>
      <c r="FP29" s="121"/>
      <c r="FQ29" s="121"/>
      <c r="FR29" s="121"/>
      <c r="FS29" s="121"/>
      <c r="FT29" s="121"/>
      <c r="FU29" s="121"/>
      <c r="FV29" s="121"/>
      <c r="FW29" s="121"/>
      <c r="FX29" s="121"/>
      <c r="FY29" s="121"/>
      <c r="FZ29" s="121"/>
      <c r="GA29" s="121"/>
      <c r="GB29" s="121"/>
      <c r="GC29" s="121"/>
      <c r="GD29" s="121"/>
      <c r="GE29" s="121"/>
      <c r="GF29" s="121"/>
      <c r="GG29" s="121"/>
      <c r="GH29" s="121"/>
      <c r="GI29" s="121"/>
      <c r="GJ29" s="121"/>
      <c r="GK29" s="121"/>
      <c r="GL29" s="121"/>
      <c r="GM29" s="121"/>
      <c r="GN29" s="121"/>
      <c r="GO29" s="121"/>
      <c r="GP29" s="121"/>
      <c r="GQ29" s="121"/>
      <c r="GR29" s="121"/>
      <c r="GS29" s="121"/>
      <c r="GT29" s="121"/>
      <c r="GU29" s="121"/>
      <c r="GV29" s="121"/>
      <c r="GW29" s="121"/>
      <c r="GX29" s="121"/>
      <c r="GY29" s="121"/>
      <c r="GZ29" s="121"/>
      <c r="HA29" s="121"/>
      <c r="HB29" s="121"/>
      <c r="HC29" s="121"/>
      <c r="HD29" s="121"/>
      <c r="HE29" s="121"/>
      <c r="HF29" s="121"/>
      <c r="HG29" s="121"/>
      <c r="HH29" s="121"/>
      <c r="HI29" s="121"/>
      <c r="HJ29" s="121"/>
      <c r="HK29" s="121"/>
      <c r="HL29" s="121"/>
      <c r="HM29" s="121"/>
      <c r="HN29" s="121"/>
      <c r="HO29" s="121"/>
      <c r="HP29" s="121"/>
      <c r="HQ29" s="121"/>
      <c r="HR29" s="121"/>
      <c r="HS29" s="121"/>
      <c r="HT29" s="121"/>
      <c r="HU29" s="121"/>
      <c r="HV29" s="121"/>
      <c r="HW29" s="121"/>
      <c r="HX29" s="121"/>
      <c r="HY29" s="121"/>
      <c r="HZ29" s="121"/>
      <c r="IA29" s="121"/>
      <c r="IB29" s="121"/>
      <c r="IC29" s="121"/>
      <c r="ID29" s="121"/>
      <c r="IE29" s="121"/>
    </row>
    <row r="30" spans="1:239" ht="16.149999999999999" customHeight="1" x14ac:dyDescent="0.25">
      <c r="B30" s="160">
        <v>5911</v>
      </c>
      <c r="C30" s="184" t="str">
        <f>+[2]CostosCartografia!$C$24</f>
        <v>Adquisición 2 Licencias Paquetería Office</v>
      </c>
      <c r="D30" s="188">
        <v>2</v>
      </c>
      <c r="E30" s="179">
        <f>+[2]CostosCartografia!$E$24/2</f>
        <v>1503.5</v>
      </c>
      <c r="F30" s="179">
        <f t="shared" si="16"/>
        <v>3007</v>
      </c>
      <c r="G30" s="183">
        <f>+F30</f>
        <v>3007</v>
      </c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65">
        <f t="shared" si="14"/>
        <v>3007</v>
      </c>
    </row>
    <row r="31" spans="1:239" s="148" customFormat="1" ht="16.149999999999999" customHeight="1" thickBot="1" x14ac:dyDescent="0.3">
      <c r="A31" s="141"/>
      <c r="B31" s="215"/>
      <c r="C31" s="152" t="s">
        <v>140</v>
      </c>
      <c r="D31" s="214"/>
      <c r="E31" s="213"/>
      <c r="F31" s="213">
        <f>+F9+F12+F15+F18+F21+F24+F27</f>
        <v>1404523</v>
      </c>
      <c r="G31" s="213">
        <f>+G9+G12+G15+G18+G21+G24+G27</f>
        <v>1354712.3333333335</v>
      </c>
      <c r="H31" s="213">
        <f>+H9+H12+H15+H18+H21+H24+H27</f>
        <v>24905.333333333332</v>
      </c>
      <c r="I31" s="213">
        <f t="shared" ref="I31:R31" si="17">+I9+I12+I15+I18+I21+I24+I27</f>
        <v>24905.333333333332</v>
      </c>
      <c r="J31" s="213">
        <f t="shared" si="17"/>
        <v>0</v>
      </c>
      <c r="K31" s="213">
        <f t="shared" si="17"/>
        <v>0</v>
      </c>
      <c r="L31" s="213">
        <f t="shared" si="17"/>
        <v>0</v>
      </c>
      <c r="M31" s="213">
        <f t="shared" si="17"/>
        <v>0</v>
      </c>
      <c r="N31" s="213">
        <f t="shared" si="17"/>
        <v>0</v>
      </c>
      <c r="O31" s="213">
        <f t="shared" si="17"/>
        <v>0</v>
      </c>
      <c r="P31" s="213">
        <f t="shared" si="17"/>
        <v>0</v>
      </c>
      <c r="Q31" s="213">
        <f t="shared" si="17"/>
        <v>0</v>
      </c>
      <c r="R31" s="213">
        <f t="shared" si="17"/>
        <v>0</v>
      </c>
      <c r="S31" s="213">
        <f t="shared" si="14"/>
        <v>1404523</v>
      </c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  <c r="BI31" s="149"/>
      <c r="BJ31" s="149"/>
      <c r="BK31" s="149"/>
      <c r="BL31" s="149"/>
      <c r="BM31" s="149"/>
      <c r="BN31" s="149"/>
      <c r="BO31" s="149"/>
      <c r="BP31" s="149"/>
      <c r="BQ31" s="149"/>
      <c r="BR31" s="149"/>
      <c r="BS31" s="149"/>
      <c r="BT31" s="149"/>
      <c r="BU31" s="149"/>
      <c r="BV31" s="149"/>
      <c r="BW31" s="149"/>
      <c r="BX31" s="149"/>
      <c r="BY31" s="149"/>
      <c r="BZ31" s="149"/>
      <c r="CA31" s="149"/>
      <c r="CB31" s="149"/>
      <c r="CC31" s="149"/>
      <c r="CD31" s="149"/>
      <c r="CE31" s="149"/>
      <c r="CF31" s="149"/>
      <c r="CG31" s="149"/>
      <c r="CH31" s="149"/>
      <c r="CI31" s="149"/>
      <c r="CJ31" s="149"/>
      <c r="CK31" s="149"/>
      <c r="CL31" s="149"/>
      <c r="CM31" s="149"/>
      <c r="CN31" s="149"/>
      <c r="CO31" s="149"/>
      <c r="CP31" s="149"/>
      <c r="CQ31" s="149"/>
      <c r="CR31" s="149"/>
      <c r="CS31" s="149"/>
      <c r="CT31" s="149"/>
      <c r="CU31" s="149"/>
      <c r="CV31" s="149"/>
      <c r="CW31" s="149"/>
      <c r="CX31" s="149"/>
      <c r="CY31" s="149"/>
      <c r="CZ31" s="149"/>
      <c r="DA31" s="149"/>
      <c r="DB31" s="149"/>
      <c r="DC31" s="149"/>
      <c r="DD31" s="149"/>
      <c r="DE31" s="149"/>
      <c r="DF31" s="149"/>
      <c r="DG31" s="149"/>
      <c r="DH31" s="149"/>
      <c r="DI31" s="149"/>
      <c r="DJ31" s="149"/>
      <c r="DK31" s="149"/>
      <c r="DL31" s="149"/>
      <c r="DM31" s="149"/>
      <c r="DN31" s="149"/>
      <c r="DO31" s="149"/>
      <c r="DP31" s="149"/>
      <c r="DQ31" s="149"/>
      <c r="DR31" s="149"/>
      <c r="DS31" s="149"/>
      <c r="DT31" s="149"/>
      <c r="DU31" s="149"/>
      <c r="DV31" s="149"/>
      <c r="DW31" s="149"/>
      <c r="DX31" s="149"/>
      <c r="DY31" s="149"/>
      <c r="DZ31" s="149"/>
      <c r="EA31" s="149"/>
      <c r="EB31" s="149"/>
      <c r="EC31" s="149"/>
      <c r="ED31" s="149"/>
      <c r="EE31" s="149"/>
      <c r="EF31" s="149"/>
      <c r="EG31" s="149"/>
      <c r="EH31" s="149"/>
      <c r="EI31" s="149"/>
      <c r="EJ31" s="149"/>
      <c r="EK31" s="149"/>
      <c r="EL31" s="149"/>
      <c r="EM31" s="149"/>
      <c r="EN31" s="149"/>
      <c r="EO31" s="149"/>
      <c r="EP31" s="149"/>
      <c r="EQ31" s="149"/>
      <c r="ER31" s="149"/>
      <c r="ES31" s="149"/>
      <c r="ET31" s="149"/>
      <c r="EU31" s="149"/>
      <c r="EV31" s="149"/>
      <c r="EW31" s="149"/>
      <c r="EX31" s="149"/>
      <c r="EY31" s="149"/>
      <c r="EZ31" s="149"/>
      <c r="FA31" s="149"/>
      <c r="FB31" s="149"/>
      <c r="FC31" s="149"/>
      <c r="FD31" s="149"/>
      <c r="FE31" s="149"/>
      <c r="FF31" s="149"/>
      <c r="FG31" s="149"/>
      <c r="FH31" s="149"/>
      <c r="FI31" s="149"/>
      <c r="FJ31" s="149"/>
      <c r="FK31" s="149"/>
      <c r="FL31" s="149"/>
      <c r="FM31" s="149"/>
      <c r="FN31" s="149"/>
      <c r="FO31" s="149"/>
      <c r="FP31" s="149"/>
      <c r="FQ31" s="149"/>
      <c r="FR31" s="149"/>
      <c r="FS31" s="149"/>
      <c r="FT31" s="149"/>
      <c r="FU31" s="149"/>
      <c r="FV31" s="149"/>
      <c r="FW31" s="149"/>
      <c r="FX31" s="149"/>
      <c r="FY31" s="149"/>
      <c r="FZ31" s="149"/>
      <c r="GA31" s="149"/>
      <c r="GB31" s="149"/>
      <c r="GC31" s="149"/>
      <c r="GD31" s="149"/>
      <c r="GE31" s="149"/>
      <c r="GF31" s="149"/>
      <c r="GG31" s="149"/>
      <c r="GH31" s="149"/>
      <c r="GI31" s="149"/>
      <c r="GJ31" s="149"/>
      <c r="GK31" s="149"/>
      <c r="GL31" s="149"/>
      <c r="GM31" s="149"/>
      <c r="GN31" s="149"/>
      <c r="GO31" s="149"/>
      <c r="GP31" s="149"/>
      <c r="GQ31" s="149"/>
      <c r="GR31" s="149"/>
      <c r="GS31" s="149"/>
      <c r="GT31" s="149"/>
      <c r="GU31" s="149"/>
      <c r="GV31" s="149"/>
      <c r="GW31" s="149"/>
      <c r="GX31" s="149"/>
      <c r="GY31" s="149"/>
      <c r="GZ31" s="149"/>
      <c r="HA31" s="149"/>
      <c r="HB31" s="149"/>
      <c r="HC31" s="149"/>
      <c r="HD31" s="149"/>
      <c r="HE31" s="149"/>
      <c r="HF31" s="149"/>
      <c r="HG31" s="149"/>
      <c r="HH31" s="149"/>
      <c r="HI31" s="149"/>
      <c r="HJ31" s="149"/>
      <c r="HK31" s="149"/>
      <c r="HL31" s="149"/>
      <c r="HM31" s="149"/>
      <c r="HN31" s="149"/>
      <c r="HO31" s="149"/>
      <c r="HP31" s="149"/>
      <c r="HQ31" s="149"/>
      <c r="HR31" s="149"/>
      <c r="HS31" s="149"/>
      <c r="HT31" s="149"/>
      <c r="HU31" s="149"/>
      <c r="HV31" s="149"/>
      <c r="HW31" s="149"/>
      <c r="HX31" s="149"/>
      <c r="HY31" s="149"/>
      <c r="HZ31" s="149"/>
      <c r="IA31" s="149"/>
      <c r="IB31" s="149"/>
      <c r="IC31" s="149"/>
      <c r="ID31" s="149"/>
      <c r="IE31" s="149"/>
    </row>
    <row r="32" spans="1:239" ht="16.149999999999999" customHeight="1" thickTop="1" x14ac:dyDescent="0.25">
      <c r="C32" s="140" t="s">
        <v>139</v>
      </c>
      <c r="F32" s="212"/>
    </row>
    <row r="34" spans="1:239" ht="16.149999999999999" customHeight="1" x14ac:dyDescent="0.25">
      <c r="B34" s="142"/>
      <c r="F34" s="145"/>
    </row>
    <row r="35" spans="1:239" ht="16.149999999999999" customHeight="1" x14ac:dyDescent="0.25">
      <c r="B35" s="142"/>
      <c r="C35" s="211"/>
      <c r="D35" s="210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  <c r="CO35" s="121"/>
      <c r="CP35" s="121"/>
      <c r="CQ35" s="121"/>
      <c r="CR35" s="121"/>
      <c r="CS35" s="121"/>
      <c r="CT35" s="121"/>
      <c r="CU35" s="121"/>
      <c r="CV35" s="121"/>
      <c r="CW35" s="121"/>
      <c r="CX35" s="121"/>
      <c r="CY35" s="121"/>
      <c r="CZ35" s="121"/>
      <c r="DA35" s="121"/>
      <c r="DB35" s="121"/>
      <c r="DC35" s="121"/>
      <c r="DD35" s="121"/>
      <c r="DE35" s="121"/>
      <c r="DF35" s="121"/>
      <c r="DG35" s="121"/>
      <c r="DH35" s="121"/>
      <c r="DI35" s="121"/>
      <c r="DJ35" s="121"/>
      <c r="DK35" s="121"/>
      <c r="DL35" s="121"/>
      <c r="DM35" s="121"/>
      <c r="DN35" s="121"/>
      <c r="DO35" s="121"/>
      <c r="DP35" s="121"/>
      <c r="DQ35" s="121"/>
      <c r="DR35" s="121"/>
      <c r="DS35" s="121"/>
      <c r="DT35" s="121"/>
      <c r="DU35" s="121"/>
      <c r="DV35" s="121"/>
      <c r="DW35" s="121"/>
      <c r="DX35" s="121"/>
      <c r="DY35" s="121"/>
      <c r="DZ35" s="121"/>
      <c r="EA35" s="121"/>
      <c r="EB35" s="121"/>
      <c r="EC35" s="121"/>
      <c r="ED35" s="121"/>
      <c r="EE35" s="121"/>
      <c r="EF35" s="121"/>
      <c r="EG35" s="121"/>
      <c r="EH35" s="121"/>
      <c r="EI35" s="121"/>
      <c r="EJ35" s="121"/>
      <c r="EK35" s="121"/>
      <c r="EL35" s="121"/>
      <c r="EM35" s="121"/>
      <c r="EN35" s="121"/>
      <c r="EO35" s="121"/>
      <c r="EP35" s="121"/>
      <c r="EQ35" s="121"/>
      <c r="ER35" s="121"/>
      <c r="ES35" s="121"/>
      <c r="ET35" s="121"/>
      <c r="EU35" s="121"/>
      <c r="EV35" s="121"/>
      <c r="EW35" s="121"/>
      <c r="EX35" s="121"/>
      <c r="EY35" s="121"/>
      <c r="EZ35" s="121"/>
      <c r="FA35" s="121"/>
      <c r="FB35" s="121"/>
      <c r="FC35" s="121"/>
      <c r="FD35" s="121"/>
      <c r="FE35" s="121"/>
      <c r="FF35" s="121"/>
      <c r="FG35" s="121"/>
      <c r="FH35" s="121"/>
      <c r="FI35" s="121"/>
      <c r="FJ35" s="121"/>
      <c r="FK35" s="121"/>
      <c r="FL35" s="121"/>
      <c r="FM35" s="121"/>
      <c r="FN35" s="121"/>
      <c r="FO35" s="121"/>
      <c r="FP35" s="121"/>
      <c r="FQ35" s="121"/>
      <c r="FR35" s="121"/>
      <c r="FS35" s="121"/>
      <c r="FT35" s="121"/>
      <c r="FU35" s="121"/>
      <c r="FV35" s="121"/>
      <c r="FW35" s="121"/>
      <c r="FX35" s="121"/>
      <c r="FY35" s="121"/>
      <c r="FZ35" s="121"/>
      <c r="GA35" s="121"/>
      <c r="GB35" s="121"/>
      <c r="GC35" s="121"/>
      <c r="GD35" s="121"/>
      <c r="GE35" s="121"/>
      <c r="GF35" s="121"/>
      <c r="GG35" s="121"/>
      <c r="GH35" s="121"/>
      <c r="GI35" s="121"/>
      <c r="GJ35" s="121"/>
      <c r="GK35" s="121"/>
      <c r="GL35" s="121"/>
      <c r="GM35" s="121"/>
      <c r="GN35" s="121"/>
      <c r="GO35" s="121"/>
      <c r="GP35" s="121"/>
      <c r="GQ35" s="121"/>
      <c r="GR35" s="121"/>
      <c r="GS35" s="121"/>
      <c r="GT35" s="121"/>
      <c r="GU35" s="121"/>
      <c r="GV35" s="121"/>
      <c r="GW35" s="121"/>
      <c r="GX35" s="121"/>
      <c r="GY35" s="121"/>
      <c r="GZ35" s="121"/>
      <c r="HA35" s="121"/>
      <c r="HB35" s="121"/>
      <c r="HC35" s="121"/>
      <c r="HD35" s="121"/>
      <c r="HE35" s="121"/>
      <c r="HF35" s="121"/>
      <c r="HG35" s="121"/>
      <c r="HH35" s="121"/>
      <c r="HI35" s="121"/>
      <c r="HJ35" s="121"/>
      <c r="HK35" s="121"/>
      <c r="HL35" s="121"/>
      <c r="HM35" s="121"/>
      <c r="HN35" s="121"/>
      <c r="HO35" s="121"/>
      <c r="HP35" s="121"/>
      <c r="HQ35" s="121"/>
      <c r="HR35" s="121"/>
      <c r="HS35" s="121"/>
      <c r="HT35" s="121"/>
      <c r="HU35" s="121"/>
      <c r="HV35" s="121"/>
      <c r="HW35" s="121"/>
      <c r="HX35" s="121"/>
      <c r="HY35" s="121"/>
      <c r="HZ35" s="121"/>
      <c r="IA35" s="121"/>
      <c r="IB35" s="121"/>
      <c r="IC35" s="121"/>
      <c r="ID35" s="121"/>
      <c r="IE35" s="121"/>
    </row>
    <row r="36" spans="1:239" ht="16.149999999999999" customHeight="1" x14ac:dyDescent="0.25">
      <c r="B36" s="142"/>
      <c r="F36" s="145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21"/>
      <c r="BY36" s="121"/>
      <c r="BZ36" s="121"/>
      <c r="CA36" s="121"/>
      <c r="CB36" s="121"/>
      <c r="CC36" s="121"/>
      <c r="CD36" s="121"/>
      <c r="CE36" s="121"/>
      <c r="CF36" s="121"/>
      <c r="CG36" s="121"/>
      <c r="CH36" s="121"/>
      <c r="CI36" s="121"/>
      <c r="CJ36" s="121"/>
      <c r="CK36" s="121"/>
      <c r="CL36" s="121"/>
      <c r="CM36" s="121"/>
      <c r="CN36" s="121"/>
      <c r="CO36" s="121"/>
      <c r="CP36" s="121"/>
      <c r="CQ36" s="121"/>
      <c r="CR36" s="121"/>
      <c r="CS36" s="121"/>
      <c r="CT36" s="121"/>
      <c r="CU36" s="121"/>
      <c r="CV36" s="121"/>
      <c r="CW36" s="121"/>
      <c r="CX36" s="121"/>
      <c r="CY36" s="121"/>
      <c r="CZ36" s="121"/>
      <c r="DA36" s="121"/>
      <c r="DB36" s="121"/>
      <c r="DC36" s="121"/>
      <c r="DD36" s="121"/>
      <c r="DE36" s="121"/>
      <c r="DF36" s="121"/>
      <c r="DG36" s="121"/>
      <c r="DH36" s="121"/>
      <c r="DI36" s="121"/>
      <c r="DJ36" s="121"/>
      <c r="DK36" s="121"/>
      <c r="DL36" s="121"/>
      <c r="DM36" s="121"/>
      <c r="DN36" s="121"/>
      <c r="DO36" s="121"/>
      <c r="DP36" s="121"/>
      <c r="DQ36" s="121"/>
      <c r="DR36" s="121"/>
      <c r="DS36" s="121"/>
      <c r="DT36" s="121"/>
      <c r="DU36" s="121"/>
      <c r="DV36" s="121"/>
      <c r="DW36" s="121"/>
      <c r="DX36" s="121"/>
      <c r="DY36" s="121"/>
      <c r="DZ36" s="121"/>
      <c r="EA36" s="121"/>
      <c r="EB36" s="121"/>
      <c r="EC36" s="121"/>
      <c r="ED36" s="121"/>
      <c r="EE36" s="121"/>
      <c r="EF36" s="121"/>
      <c r="EG36" s="121"/>
      <c r="EH36" s="121"/>
      <c r="EI36" s="121"/>
      <c r="EJ36" s="121"/>
      <c r="EK36" s="121"/>
      <c r="EL36" s="121"/>
      <c r="EM36" s="121"/>
      <c r="EN36" s="121"/>
      <c r="EO36" s="121"/>
      <c r="EP36" s="121"/>
      <c r="EQ36" s="121"/>
      <c r="ER36" s="121"/>
      <c r="ES36" s="121"/>
      <c r="ET36" s="121"/>
      <c r="EU36" s="121"/>
      <c r="EV36" s="121"/>
      <c r="EW36" s="121"/>
      <c r="EX36" s="121"/>
      <c r="EY36" s="121"/>
      <c r="EZ36" s="121"/>
      <c r="FA36" s="121"/>
      <c r="FB36" s="121"/>
      <c r="FC36" s="121"/>
      <c r="FD36" s="121"/>
      <c r="FE36" s="121"/>
      <c r="FF36" s="121"/>
      <c r="FG36" s="121"/>
      <c r="FH36" s="121"/>
      <c r="FI36" s="121"/>
      <c r="FJ36" s="121"/>
      <c r="FK36" s="121"/>
      <c r="FL36" s="121"/>
      <c r="FM36" s="121"/>
      <c r="FN36" s="121"/>
      <c r="FO36" s="121"/>
      <c r="FP36" s="121"/>
      <c r="FQ36" s="121"/>
      <c r="FR36" s="121"/>
      <c r="FS36" s="121"/>
      <c r="FT36" s="121"/>
      <c r="FU36" s="121"/>
      <c r="FV36" s="121"/>
      <c r="FW36" s="121"/>
      <c r="FX36" s="121"/>
      <c r="FY36" s="121"/>
      <c r="FZ36" s="121"/>
      <c r="GA36" s="121"/>
      <c r="GB36" s="121"/>
      <c r="GC36" s="121"/>
      <c r="GD36" s="121"/>
      <c r="GE36" s="121"/>
      <c r="GF36" s="121"/>
      <c r="GG36" s="121"/>
      <c r="GH36" s="121"/>
      <c r="GI36" s="121"/>
      <c r="GJ36" s="121"/>
      <c r="GK36" s="121"/>
      <c r="GL36" s="121"/>
      <c r="GM36" s="121"/>
      <c r="GN36" s="121"/>
      <c r="GO36" s="121"/>
      <c r="GP36" s="121"/>
      <c r="GQ36" s="121"/>
      <c r="GR36" s="121"/>
      <c r="GS36" s="121"/>
      <c r="GT36" s="121"/>
      <c r="GU36" s="121"/>
      <c r="GV36" s="121"/>
      <c r="GW36" s="121"/>
      <c r="GX36" s="121"/>
      <c r="GY36" s="121"/>
      <c r="GZ36" s="121"/>
      <c r="HA36" s="121"/>
      <c r="HB36" s="121"/>
      <c r="HC36" s="121"/>
      <c r="HD36" s="121"/>
      <c r="HE36" s="121"/>
      <c r="HF36" s="121"/>
      <c r="HG36" s="121"/>
      <c r="HH36" s="121"/>
      <c r="HI36" s="121"/>
      <c r="HJ36" s="121"/>
      <c r="HK36" s="121"/>
      <c r="HL36" s="121"/>
      <c r="HM36" s="121"/>
      <c r="HN36" s="121"/>
      <c r="HO36" s="121"/>
      <c r="HP36" s="121"/>
      <c r="HQ36" s="121"/>
      <c r="HR36" s="121"/>
      <c r="HS36" s="121"/>
      <c r="HT36" s="121"/>
      <c r="HU36" s="121"/>
      <c r="HV36" s="121"/>
      <c r="HW36" s="121"/>
      <c r="HX36" s="121"/>
      <c r="HY36" s="121"/>
      <c r="HZ36" s="121"/>
      <c r="IA36" s="121"/>
      <c r="IB36" s="121"/>
      <c r="IC36" s="121"/>
      <c r="ID36" s="121"/>
      <c r="IE36" s="121"/>
    </row>
    <row r="37" spans="1:239" ht="16.149999999999999" customHeight="1" x14ac:dyDescent="0.25">
      <c r="B37" s="142"/>
      <c r="F37" s="145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1"/>
      <c r="CE37" s="121"/>
      <c r="CF37" s="121"/>
      <c r="CG37" s="121"/>
      <c r="CH37" s="121"/>
      <c r="CI37" s="121"/>
      <c r="CJ37" s="121"/>
      <c r="CK37" s="121"/>
      <c r="CL37" s="121"/>
      <c r="CM37" s="121"/>
      <c r="CN37" s="121"/>
      <c r="CO37" s="121"/>
      <c r="CP37" s="121"/>
      <c r="CQ37" s="121"/>
      <c r="CR37" s="121"/>
      <c r="CS37" s="121"/>
      <c r="CT37" s="121"/>
      <c r="CU37" s="121"/>
      <c r="CV37" s="121"/>
      <c r="CW37" s="121"/>
      <c r="CX37" s="121"/>
      <c r="CY37" s="121"/>
      <c r="CZ37" s="121"/>
      <c r="DA37" s="121"/>
      <c r="DB37" s="121"/>
      <c r="DC37" s="121"/>
      <c r="DD37" s="121"/>
      <c r="DE37" s="121"/>
      <c r="DF37" s="121"/>
      <c r="DG37" s="121"/>
      <c r="DH37" s="121"/>
      <c r="DI37" s="121"/>
      <c r="DJ37" s="121"/>
      <c r="DK37" s="121"/>
      <c r="DL37" s="121"/>
      <c r="DM37" s="121"/>
      <c r="DN37" s="121"/>
      <c r="DO37" s="121"/>
      <c r="DP37" s="121"/>
      <c r="DQ37" s="121"/>
      <c r="DR37" s="121"/>
      <c r="DS37" s="121"/>
      <c r="DT37" s="121"/>
      <c r="DU37" s="121"/>
      <c r="DV37" s="121"/>
      <c r="DW37" s="121"/>
      <c r="DX37" s="121"/>
      <c r="DY37" s="121"/>
      <c r="DZ37" s="121"/>
      <c r="EA37" s="121"/>
      <c r="EB37" s="121"/>
      <c r="EC37" s="121"/>
      <c r="ED37" s="121"/>
      <c r="EE37" s="121"/>
      <c r="EF37" s="121"/>
      <c r="EG37" s="121"/>
      <c r="EH37" s="121"/>
      <c r="EI37" s="121"/>
      <c r="EJ37" s="121"/>
      <c r="EK37" s="121"/>
      <c r="EL37" s="121"/>
      <c r="EM37" s="121"/>
      <c r="EN37" s="121"/>
      <c r="EO37" s="121"/>
      <c r="EP37" s="121"/>
      <c r="EQ37" s="121"/>
      <c r="ER37" s="121"/>
      <c r="ES37" s="121"/>
      <c r="ET37" s="121"/>
      <c r="EU37" s="121"/>
      <c r="EV37" s="121"/>
      <c r="EW37" s="121"/>
      <c r="EX37" s="121"/>
      <c r="EY37" s="121"/>
      <c r="EZ37" s="121"/>
      <c r="FA37" s="121"/>
      <c r="FB37" s="121"/>
      <c r="FC37" s="121"/>
      <c r="FD37" s="121"/>
      <c r="FE37" s="121"/>
      <c r="FF37" s="121"/>
      <c r="FG37" s="121"/>
      <c r="FH37" s="121"/>
      <c r="FI37" s="121"/>
      <c r="FJ37" s="121"/>
      <c r="FK37" s="121"/>
      <c r="FL37" s="121"/>
      <c r="FM37" s="121"/>
      <c r="FN37" s="121"/>
      <c r="FO37" s="121"/>
      <c r="FP37" s="121"/>
      <c r="FQ37" s="121"/>
      <c r="FR37" s="121"/>
      <c r="FS37" s="121"/>
      <c r="FT37" s="121"/>
      <c r="FU37" s="121"/>
      <c r="FV37" s="121"/>
      <c r="FW37" s="121"/>
      <c r="FX37" s="121"/>
      <c r="FY37" s="121"/>
      <c r="FZ37" s="121"/>
      <c r="GA37" s="121"/>
      <c r="GB37" s="121"/>
      <c r="GC37" s="121"/>
      <c r="GD37" s="121"/>
      <c r="GE37" s="121"/>
      <c r="GF37" s="121"/>
      <c r="GG37" s="121"/>
      <c r="GH37" s="121"/>
      <c r="GI37" s="121"/>
      <c r="GJ37" s="121"/>
      <c r="GK37" s="121"/>
      <c r="GL37" s="121"/>
      <c r="GM37" s="121"/>
      <c r="GN37" s="121"/>
      <c r="GO37" s="121"/>
      <c r="GP37" s="121"/>
      <c r="GQ37" s="121"/>
      <c r="GR37" s="121"/>
      <c r="GS37" s="121"/>
      <c r="GT37" s="121"/>
      <c r="GU37" s="121"/>
      <c r="GV37" s="121"/>
      <c r="GW37" s="121"/>
      <c r="GX37" s="121"/>
      <c r="GY37" s="121"/>
      <c r="GZ37" s="121"/>
      <c r="HA37" s="121"/>
      <c r="HB37" s="121"/>
      <c r="HC37" s="121"/>
      <c r="HD37" s="121"/>
      <c r="HE37" s="121"/>
      <c r="HF37" s="121"/>
      <c r="HG37" s="121"/>
      <c r="HH37" s="121"/>
      <c r="HI37" s="121"/>
      <c r="HJ37" s="121"/>
      <c r="HK37" s="121"/>
      <c r="HL37" s="121"/>
      <c r="HM37" s="121"/>
      <c r="HN37" s="121"/>
      <c r="HO37" s="121"/>
      <c r="HP37" s="121"/>
      <c r="HQ37" s="121"/>
      <c r="HR37" s="121"/>
      <c r="HS37" s="121"/>
      <c r="HT37" s="121"/>
      <c r="HU37" s="121"/>
      <c r="HV37" s="121"/>
      <c r="HW37" s="121"/>
      <c r="HX37" s="121"/>
      <c r="HY37" s="121"/>
      <c r="HZ37" s="121"/>
      <c r="IA37" s="121"/>
      <c r="IB37" s="121"/>
      <c r="IC37" s="121"/>
      <c r="ID37" s="121"/>
      <c r="IE37" s="121"/>
    </row>
    <row r="38" spans="1:239" ht="16.149999999999999" customHeight="1" x14ac:dyDescent="0.25">
      <c r="B38" s="142"/>
      <c r="C38" s="144"/>
      <c r="F38" s="143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  <c r="CO38" s="121"/>
      <c r="CP38" s="121"/>
      <c r="CQ38" s="121"/>
      <c r="CR38" s="121"/>
      <c r="CS38" s="121"/>
      <c r="CT38" s="121"/>
      <c r="CU38" s="121"/>
      <c r="CV38" s="121"/>
      <c r="CW38" s="121"/>
      <c r="CX38" s="121"/>
      <c r="CY38" s="121"/>
      <c r="CZ38" s="121"/>
      <c r="DA38" s="121"/>
      <c r="DB38" s="121"/>
      <c r="DC38" s="121"/>
      <c r="DD38" s="121"/>
      <c r="DE38" s="121"/>
      <c r="DF38" s="121"/>
      <c r="DG38" s="121"/>
      <c r="DH38" s="121"/>
      <c r="DI38" s="121"/>
      <c r="DJ38" s="121"/>
      <c r="DK38" s="121"/>
      <c r="DL38" s="121"/>
      <c r="DM38" s="121"/>
      <c r="DN38" s="121"/>
      <c r="DO38" s="121"/>
      <c r="DP38" s="121"/>
      <c r="DQ38" s="121"/>
      <c r="DR38" s="121"/>
      <c r="DS38" s="121"/>
      <c r="DT38" s="121"/>
      <c r="DU38" s="121"/>
      <c r="DV38" s="121"/>
      <c r="DW38" s="121"/>
      <c r="DX38" s="121"/>
      <c r="DY38" s="121"/>
      <c r="DZ38" s="121"/>
      <c r="EA38" s="121"/>
      <c r="EB38" s="121"/>
      <c r="EC38" s="121"/>
      <c r="ED38" s="121"/>
      <c r="EE38" s="121"/>
      <c r="EF38" s="121"/>
      <c r="EG38" s="121"/>
      <c r="EH38" s="121"/>
      <c r="EI38" s="121"/>
      <c r="EJ38" s="121"/>
      <c r="EK38" s="121"/>
      <c r="EL38" s="121"/>
      <c r="EM38" s="121"/>
      <c r="EN38" s="121"/>
      <c r="EO38" s="121"/>
      <c r="EP38" s="121"/>
      <c r="EQ38" s="121"/>
      <c r="ER38" s="121"/>
      <c r="ES38" s="121"/>
      <c r="ET38" s="121"/>
      <c r="EU38" s="121"/>
      <c r="EV38" s="121"/>
      <c r="EW38" s="121"/>
      <c r="EX38" s="121"/>
      <c r="EY38" s="121"/>
      <c r="EZ38" s="121"/>
      <c r="FA38" s="121"/>
      <c r="FB38" s="121"/>
      <c r="FC38" s="121"/>
      <c r="FD38" s="121"/>
      <c r="FE38" s="121"/>
      <c r="FF38" s="121"/>
      <c r="FG38" s="121"/>
      <c r="FH38" s="121"/>
      <c r="FI38" s="121"/>
      <c r="FJ38" s="121"/>
      <c r="FK38" s="121"/>
      <c r="FL38" s="121"/>
      <c r="FM38" s="121"/>
      <c r="FN38" s="121"/>
      <c r="FO38" s="121"/>
      <c r="FP38" s="121"/>
      <c r="FQ38" s="121"/>
      <c r="FR38" s="121"/>
      <c r="FS38" s="121"/>
      <c r="FT38" s="121"/>
      <c r="FU38" s="121"/>
      <c r="FV38" s="121"/>
      <c r="FW38" s="121"/>
      <c r="FX38" s="121"/>
      <c r="FY38" s="121"/>
      <c r="FZ38" s="121"/>
      <c r="GA38" s="121"/>
      <c r="GB38" s="121"/>
      <c r="GC38" s="121"/>
      <c r="GD38" s="121"/>
      <c r="GE38" s="121"/>
      <c r="GF38" s="121"/>
      <c r="GG38" s="121"/>
      <c r="GH38" s="121"/>
      <c r="GI38" s="121"/>
      <c r="GJ38" s="121"/>
      <c r="GK38" s="121"/>
      <c r="GL38" s="121"/>
      <c r="GM38" s="121"/>
      <c r="GN38" s="121"/>
      <c r="GO38" s="121"/>
      <c r="GP38" s="121"/>
      <c r="GQ38" s="121"/>
      <c r="GR38" s="121"/>
      <c r="GS38" s="121"/>
      <c r="GT38" s="121"/>
      <c r="GU38" s="121"/>
      <c r="GV38" s="121"/>
      <c r="GW38" s="121"/>
      <c r="GX38" s="121"/>
      <c r="GY38" s="121"/>
      <c r="GZ38" s="121"/>
      <c r="HA38" s="121"/>
      <c r="HB38" s="121"/>
      <c r="HC38" s="121"/>
      <c r="HD38" s="121"/>
      <c r="HE38" s="121"/>
      <c r="HF38" s="121"/>
      <c r="HG38" s="121"/>
      <c r="HH38" s="121"/>
      <c r="HI38" s="121"/>
      <c r="HJ38" s="121"/>
      <c r="HK38" s="121"/>
      <c r="HL38" s="121"/>
      <c r="HM38" s="121"/>
      <c r="HN38" s="121"/>
      <c r="HO38" s="121"/>
      <c r="HP38" s="121"/>
      <c r="HQ38" s="121"/>
      <c r="HR38" s="121"/>
      <c r="HS38" s="121"/>
      <c r="HT38" s="121"/>
      <c r="HU38" s="121"/>
      <c r="HV38" s="121"/>
      <c r="HW38" s="121"/>
      <c r="HX38" s="121"/>
      <c r="HY38" s="121"/>
      <c r="HZ38" s="121"/>
      <c r="IA38" s="121"/>
      <c r="IB38" s="121"/>
      <c r="IC38" s="121"/>
      <c r="ID38" s="121"/>
      <c r="IE38" s="121"/>
    </row>
    <row r="39" spans="1:239" ht="16.149999999999999" customHeight="1" x14ac:dyDescent="0.25">
      <c r="A39" s="209"/>
      <c r="B39" s="142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  <c r="CD39" s="121"/>
      <c r="CE39" s="121"/>
      <c r="CF39" s="121"/>
      <c r="CG39" s="121"/>
      <c r="CH39" s="121"/>
      <c r="CI39" s="121"/>
      <c r="CJ39" s="121"/>
      <c r="CK39" s="121"/>
      <c r="CL39" s="121"/>
      <c r="CM39" s="121"/>
      <c r="CN39" s="121"/>
      <c r="CO39" s="121"/>
      <c r="CP39" s="121"/>
      <c r="CQ39" s="121"/>
      <c r="CR39" s="121"/>
      <c r="CS39" s="121"/>
      <c r="CT39" s="121"/>
      <c r="CU39" s="121"/>
      <c r="CV39" s="121"/>
      <c r="CW39" s="121"/>
      <c r="CX39" s="121"/>
      <c r="CY39" s="121"/>
      <c r="CZ39" s="121"/>
      <c r="DA39" s="121"/>
      <c r="DB39" s="121"/>
      <c r="DC39" s="121"/>
      <c r="DD39" s="121"/>
      <c r="DE39" s="121"/>
      <c r="DF39" s="121"/>
      <c r="DG39" s="121"/>
      <c r="DH39" s="121"/>
      <c r="DI39" s="121"/>
      <c r="DJ39" s="121"/>
      <c r="DK39" s="121"/>
      <c r="DL39" s="121"/>
      <c r="DM39" s="121"/>
      <c r="DN39" s="121"/>
      <c r="DO39" s="121"/>
      <c r="DP39" s="121"/>
      <c r="DQ39" s="121"/>
      <c r="DR39" s="121"/>
      <c r="DS39" s="121"/>
      <c r="DT39" s="121"/>
      <c r="DU39" s="121"/>
      <c r="DV39" s="121"/>
      <c r="DW39" s="121"/>
      <c r="DX39" s="121"/>
      <c r="DY39" s="121"/>
      <c r="DZ39" s="121"/>
      <c r="EA39" s="121"/>
      <c r="EB39" s="121"/>
      <c r="EC39" s="121"/>
      <c r="ED39" s="121"/>
      <c r="EE39" s="121"/>
      <c r="EF39" s="121"/>
      <c r="EG39" s="121"/>
      <c r="EH39" s="121"/>
      <c r="EI39" s="121"/>
      <c r="EJ39" s="121"/>
      <c r="EK39" s="121"/>
      <c r="EL39" s="121"/>
      <c r="EM39" s="121"/>
      <c r="EN39" s="121"/>
      <c r="EO39" s="121"/>
      <c r="EP39" s="121"/>
      <c r="EQ39" s="121"/>
      <c r="ER39" s="121"/>
      <c r="ES39" s="121"/>
      <c r="ET39" s="121"/>
      <c r="EU39" s="121"/>
      <c r="EV39" s="121"/>
      <c r="EW39" s="121"/>
      <c r="EX39" s="121"/>
      <c r="EY39" s="121"/>
      <c r="EZ39" s="121"/>
      <c r="FA39" s="121"/>
      <c r="FB39" s="121"/>
      <c r="FC39" s="121"/>
      <c r="FD39" s="121"/>
      <c r="FE39" s="121"/>
      <c r="FF39" s="121"/>
      <c r="FG39" s="121"/>
      <c r="FH39" s="121"/>
      <c r="FI39" s="121"/>
      <c r="FJ39" s="121"/>
      <c r="FK39" s="121"/>
      <c r="FL39" s="121"/>
      <c r="FM39" s="121"/>
      <c r="FN39" s="121"/>
      <c r="FO39" s="121"/>
      <c r="FP39" s="121"/>
      <c r="FQ39" s="121"/>
      <c r="FR39" s="121"/>
      <c r="FS39" s="121"/>
      <c r="FT39" s="121"/>
      <c r="FU39" s="121"/>
      <c r="FV39" s="121"/>
      <c r="FW39" s="121"/>
      <c r="FX39" s="121"/>
      <c r="FY39" s="121"/>
      <c r="FZ39" s="121"/>
      <c r="GA39" s="121"/>
      <c r="GB39" s="121"/>
      <c r="GC39" s="121"/>
      <c r="GD39" s="121"/>
      <c r="GE39" s="121"/>
      <c r="GF39" s="121"/>
      <c r="GG39" s="121"/>
      <c r="GH39" s="121"/>
      <c r="GI39" s="121"/>
      <c r="GJ39" s="121"/>
      <c r="GK39" s="121"/>
      <c r="GL39" s="121"/>
      <c r="GM39" s="121"/>
      <c r="GN39" s="121"/>
      <c r="GO39" s="121"/>
      <c r="GP39" s="121"/>
      <c r="GQ39" s="121"/>
      <c r="GR39" s="121"/>
      <c r="GS39" s="121"/>
      <c r="GT39" s="121"/>
      <c r="GU39" s="121"/>
      <c r="GV39" s="121"/>
      <c r="GW39" s="121"/>
      <c r="GX39" s="121"/>
      <c r="GY39" s="121"/>
      <c r="GZ39" s="121"/>
      <c r="HA39" s="121"/>
      <c r="HB39" s="121"/>
      <c r="HC39" s="121"/>
      <c r="HD39" s="121"/>
      <c r="HE39" s="121"/>
      <c r="HF39" s="121"/>
      <c r="HG39" s="121"/>
      <c r="HH39" s="121"/>
      <c r="HI39" s="121"/>
      <c r="HJ39" s="121"/>
      <c r="HK39" s="121"/>
      <c r="HL39" s="121"/>
      <c r="HM39" s="121"/>
      <c r="HN39" s="121"/>
      <c r="HO39" s="121"/>
      <c r="HP39" s="121"/>
      <c r="HQ39" s="121"/>
      <c r="HR39" s="121"/>
      <c r="HS39" s="121"/>
      <c r="HT39" s="121"/>
      <c r="HU39" s="121"/>
      <c r="HV39" s="121"/>
      <c r="HW39" s="121"/>
      <c r="HX39" s="121"/>
      <c r="HY39" s="121"/>
      <c r="HZ39" s="121"/>
      <c r="IA39" s="121"/>
      <c r="IB39" s="121"/>
      <c r="IC39" s="121"/>
      <c r="ID39" s="121"/>
      <c r="IE39" s="121"/>
    </row>
    <row r="40" spans="1:239" ht="16.149999999999999" customHeight="1" x14ac:dyDescent="0.25">
      <c r="B40" s="142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  <c r="CD40" s="121"/>
      <c r="CE40" s="121"/>
      <c r="CF40" s="121"/>
      <c r="CG40" s="121"/>
      <c r="CH40" s="121"/>
      <c r="CI40" s="121"/>
      <c r="CJ40" s="121"/>
      <c r="CK40" s="121"/>
      <c r="CL40" s="121"/>
      <c r="CM40" s="121"/>
      <c r="CN40" s="121"/>
      <c r="CO40" s="121"/>
      <c r="CP40" s="121"/>
      <c r="CQ40" s="121"/>
      <c r="CR40" s="121"/>
      <c r="CS40" s="121"/>
      <c r="CT40" s="121"/>
      <c r="CU40" s="121"/>
      <c r="CV40" s="121"/>
      <c r="CW40" s="121"/>
      <c r="CX40" s="121"/>
      <c r="CY40" s="121"/>
      <c r="CZ40" s="121"/>
      <c r="DA40" s="121"/>
      <c r="DB40" s="121"/>
      <c r="DC40" s="121"/>
      <c r="DD40" s="121"/>
      <c r="DE40" s="121"/>
      <c r="DF40" s="121"/>
      <c r="DG40" s="121"/>
      <c r="DH40" s="121"/>
      <c r="DI40" s="121"/>
      <c r="DJ40" s="121"/>
      <c r="DK40" s="121"/>
      <c r="DL40" s="121"/>
      <c r="DM40" s="121"/>
      <c r="DN40" s="121"/>
      <c r="DO40" s="121"/>
      <c r="DP40" s="121"/>
      <c r="DQ40" s="121"/>
      <c r="DR40" s="121"/>
      <c r="DS40" s="121"/>
      <c r="DT40" s="121"/>
      <c r="DU40" s="121"/>
      <c r="DV40" s="121"/>
      <c r="DW40" s="121"/>
      <c r="DX40" s="121"/>
      <c r="DY40" s="121"/>
      <c r="DZ40" s="121"/>
      <c r="EA40" s="121"/>
      <c r="EB40" s="121"/>
      <c r="EC40" s="121"/>
      <c r="ED40" s="121"/>
      <c r="EE40" s="121"/>
      <c r="EF40" s="121"/>
      <c r="EG40" s="121"/>
      <c r="EH40" s="121"/>
      <c r="EI40" s="121"/>
      <c r="EJ40" s="121"/>
      <c r="EK40" s="121"/>
      <c r="EL40" s="121"/>
      <c r="EM40" s="121"/>
      <c r="EN40" s="121"/>
      <c r="EO40" s="121"/>
      <c r="EP40" s="121"/>
      <c r="EQ40" s="121"/>
      <c r="ER40" s="121"/>
      <c r="ES40" s="121"/>
      <c r="ET40" s="121"/>
      <c r="EU40" s="121"/>
      <c r="EV40" s="121"/>
      <c r="EW40" s="121"/>
      <c r="EX40" s="121"/>
      <c r="EY40" s="121"/>
      <c r="EZ40" s="121"/>
      <c r="FA40" s="121"/>
      <c r="FB40" s="121"/>
      <c r="FC40" s="121"/>
      <c r="FD40" s="121"/>
      <c r="FE40" s="121"/>
      <c r="FF40" s="121"/>
      <c r="FG40" s="121"/>
      <c r="FH40" s="121"/>
      <c r="FI40" s="121"/>
      <c r="FJ40" s="121"/>
      <c r="FK40" s="121"/>
      <c r="FL40" s="121"/>
      <c r="FM40" s="121"/>
      <c r="FN40" s="121"/>
      <c r="FO40" s="121"/>
      <c r="FP40" s="121"/>
      <c r="FQ40" s="121"/>
      <c r="FR40" s="121"/>
      <c r="FS40" s="121"/>
      <c r="FT40" s="121"/>
      <c r="FU40" s="121"/>
      <c r="FV40" s="121"/>
      <c r="FW40" s="121"/>
      <c r="FX40" s="121"/>
      <c r="FY40" s="121"/>
      <c r="FZ40" s="121"/>
      <c r="GA40" s="121"/>
      <c r="GB40" s="121"/>
      <c r="GC40" s="121"/>
      <c r="GD40" s="121"/>
      <c r="GE40" s="121"/>
      <c r="GF40" s="121"/>
      <c r="GG40" s="121"/>
      <c r="GH40" s="121"/>
      <c r="GI40" s="121"/>
      <c r="GJ40" s="121"/>
      <c r="GK40" s="121"/>
      <c r="GL40" s="121"/>
      <c r="GM40" s="121"/>
      <c r="GN40" s="121"/>
      <c r="GO40" s="121"/>
      <c r="GP40" s="121"/>
      <c r="GQ40" s="121"/>
      <c r="GR40" s="121"/>
      <c r="GS40" s="121"/>
      <c r="GT40" s="121"/>
      <c r="GU40" s="121"/>
      <c r="GV40" s="121"/>
      <c r="GW40" s="121"/>
      <c r="GX40" s="121"/>
      <c r="GY40" s="121"/>
      <c r="GZ40" s="121"/>
      <c r="HA40" s="121"/>
      <c r="HB40" s="121"/>
      <c r="HC40" s="121"/>
      <c r="HD40" s="121"/>
      <c r="HE40" s="121"/>
      <c r="HF40" s="121"/>
      <c r="HG40" s="121"/>
      <c r="HH40" s="121"/>
      <c r="HI40" s="121"/>
      <c r="HJ40" s="121"/>
      <c r="HK40" s="121"/>
      <c r="HL40" s="121"/>
      <c r="HM40" s="121"/>
      <c r="HN40" s="121"/>
      <c r="HO40" s="121"/>
      <c r="HP40" s="121"/>
      <c r="HQ40" s="121"/>
      <c r="HR40" s="121"/>
      <c r="HS40" s="121"/>
      <c r="HT40" s="121"/>
      <c r="HU40" s="121"/>
      <c r="HV40" s="121"/>
      <c r="HW40" s="121"/>
      <c r="HX40" s="121"/>
      <c r="HY40" s="121"/>
      <c r="HZ40" s="121"/>
      <c r="IA40" s="121"/>
      <c r="IB40" s="121"/>
      <c r="IC40" s="121"/>
      <c r="ID40" s="121"/>
      <c r="IE40" s="121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53"/>
  <sheetViews>
    <sheetView workbookViewId="0">
      <pane ySplit="7" topLeftCell="A35" activePane="bottomLeft" state="frozen"/>
      <selection activeCell="F22" sqref="F22"/>
      <selection pane="bottomLeft" activeCell="F22" sqref="F22"/>
    </sheetView>
  </sheetViews>
  <sheetFormatPr baseColWidth="10" defaultColWidth="11.42578125" defaultRowHeight="18" x14ac:dyDescent="0.25"/>
  <cols>
    <col min="1" max="1" width="7.140625" style="141" customWidth="1"/>
    <col min="2" max="2" width="7.5703125" style="140" bestFit="1" customWidth="1"/>
    <col min="3" max="3" width="45.7109375" style="140" customWidth="1"/>
    <col min="4" max="4" width="10.42578125" style="139" customWidth="1"/>
    <col min="5" max="5" width="9.28515625" style="138" bestFit="1" customWidth="1"/>
    <col min="6" max="6" width="14.140625" style="138" customWidth="1"/>
    <col min="7" max="7" width="9.28515625" style="137" customWidth="1"/>
    <col min="8" max="8" width="12.140625" style="137" customWidth="1"/>
    <col min="9" max="9" width="11.42578125" style="137"/>
    <col min="10" max="10" width="10.28515625" style="137" customWidth="1"/>
    <col min="11" max="11" width="11" style="137" customWidth="1"/>
    <col min="12" max="12" width="8.7109375" style="137" customWidth="1"/>
    <col min="13" max="13" width="10" style="137" customWidth="1"/>
    <col min="14" max="14" width="9.5703125" style="137" customWidth="1"/>
    <col min="15" max="15" width="10.7109375" style="137" customWidth="1"/>
    <col min="16" max="16" width="9.7109375" style="137" customWidth="1"/>
    <col min="17" max="17" width="11.5703125" style="137" customWidth="1"/>
    <col min="18" max="18" width="12.28515625" style="137" customWidth="1"/>
    <col min="19" max="19" width="9.85546875" style="137" customWidth="1"/>
    <col min="20" max="239" width="11.42578125" style="122"/>
    <col min="240" max="16384" width="11.42578125" style="121"/>
  </cols>
  <sheetData>
    <row r="1" spans="1:240" ht="31.15" customHeight="1" thickBot="1" x14ac:dyDescent="0.3"/>
    <row r="2" spans="1:240" ht="19.899999999999999" customHeight="1" x14ac:dyDescent="0.25">
      <c r="B2" s="333" t="str">
        <f>'[1]TOTAL GENERALCALEND.'!B2:G2</f>
        <v>INSTITUTO ELECTORAL Y DE PARTICIPACIÓN CIUDADANA DEL ESTADO DE JALISCO</v>
      </c>
      <c r="C2" s="334"/>
      <c r="D2" s="334"/>
      <c r="E2" s="334"/>
      <c r="F2" s="335"/>
    </row>
    <row r="3" spans="1:240" ht="12" customHeight="1" x14ac:dyDescent="0.25">
      <c r="B3" s="336" t="s">
        <v>160</v>
      </c>
      <c r="C3" s="337"/>
      <c r="D3" s="337"/>
      <c r="E3" s="337"/>
      <c r="F3" s="338"/>
    </row>
    <row r="4" spans="1:240" x14ac:dyDescent="0.25">
      <c r="B4" s="321" t="s">
        <v>158</v>
      </c>
      <c r="C4" s="322"/>
      <c r="D4" s="322"/>
      <c r="E4" s="322"/>
      <c r="F4" s="323"/>
      <c r="G4" s="123"/>
    </row>
    <row r="5" spans="1:240" ht="33" customHeight="1" thickBot="1" x14ac:dyDescent="0.3">
      <c r="B5" s="339" t="s">
        <v>194</v>
      </c>
      <c r="C5" s="340"/>
      <c r="D5" s="340"/>
      <c r="E5" s="340"/>
      <c r="F5" s="341"/>
    </row>
    <row r="6" spans="1:240" ht="15" x14ac:dyDescent="0.25">
      <c r="A6" s="121"/>
      <c r="B6" s="139"/>
      <c r="C6" s="121"/>
      <c r="E6" s="121"/>
      <c r="F6" s="121"/>
      <c r="G6" s="324" t="s">
        <v>157</v>
      </c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6"/>
      <c r="T6" s="123"/>
      <c r="IF6" s="122"/>
    </row>
    <row r="7" spans="1:240" ht="27" x14ac:dyDescent="0.25">
      <c r="B7" s="136" t="s">
        <v>187</v>
      </c>
      <c r="C7" s="136" t="s">
        <v>186</v>
      </c>
      <c r="D7" s="136" t="s">
        <v>136</v>
      </c>
      <c r="E7" s="135" t="s">
        <v>154</v>
      </c>
      <c r="F7" s="135" t="s">
        <v>153</v>
      </c>
      <c r="G7" s="134" t="s">
        <v>152</v>
      </c>
      <c r="H7" s="134" t="s">
        <v>151</v>
      </c>
      <c r="I7" s="134" t="s">
        <v>150</v>
      </c>
      <c r="J7" s="134" t="s">
        <v>149</v>
      </c>
      <c r="K7" s="134" t="s">
        <v>148</v>
      </c>
      <c r="L7" s="134" t="s">
        <v>147</v>
      </c>
      <c r="M7" s="134" t="s">
        <v>146</v>
      </c>
      <c r="N7" s="134" t="s">
        <v>145</v>
      </c>
      <c r="O7" s="134" t="s">
        <v>144</v>
      </c>
      <c r="P7" s="134" t="s">
        <v>143</v>
      </c>
      <c r="Q7" s="134" t="s">
        <v>142</v>
      </c>
      <c r="R7" s="134" t="s">
        <v>141</v>
      </c>
      <c r="S7" s="133" t="s">
        <v>140</v>
      </c>
    </row>
    <row r="8" spans="1:240" x14ac:dyDescent="0.25">
      <c r="B8" s="208"/>
      <c r="C8" s="208"/>
      <c r="D8" s="207"/>
      <c r="E8" s="206"/>
      <c r="F8" s="206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</row>
    <row r="9" spans="1:240" ht="18.75" thickBot="1" x14ac:dyDescent="0.3">
      <c r="B9" s="127">
        <v>2161</v>
      </c>
      <c r="C9" s="187" t="s">
        <v>184</v>
      </c>
      <c r="D9" s="125"/>
      <c r="E9" s="125"/>
      <c r="F9" s="124">
        <f>SUM(F10:F12)</f>
        <v>22944</v>
      </c>
      <c r="G9" s="124">
        <f t="shared" ref="G9:R9" si="0">SUM(G10:G12)</f>
        <v>0</v>
      </c>
      <c r="H9" s="124">
        <f t="shared" si="0"/>
        <v>22944</v>
      </c>
      <c r="I9" s="124">
        <f t="shared" si="0"/>
        <v>0</v>
      </c>
      <c r="J9" s="124">
        <f t="shared" si="0"/>
        <v>0</v>
      </c>
      <c r="K9" s="124">
        <f t="shared" si="0"/>
        <v>0</v>
      </c>
      <c r="L9" s="124">
        <f t="shared" si="0"/>
        <v>0</v>
      </c>
      <c r="M9" s="124">
        <f t="shared" si="0"/>
        <v>0</v>
      </c>
      <c r="N9" s="124">
        <f t="shared" si="0"/>
        <v>0</v>
      </c>
      <c r="O9" s="124">
        <f t="shared" si="0"/>
        <v>0</v>
      </c>
      <c r="P9" s="124">
        <f t="shared" si="0"/>
        <v>0</v>
      </c>
      <c r="Q9" s="124">
        <f t="shared" si="0"/>
        <v>0</v>
      </c>
      <c r="R9" s="124">
        <f t="shared" si="0"/>
        <v>0</v>
      </c>
      <c r="S9" s="124">
        <f>SUM(G9:R9)</f>
        <v>22944</v>
      </c>
    </row>
    <row r="10" spans="1:240" x14ac:dyDescent="0.25">
      <c r="B10" s="160">
        <v>2161</v>
      </c>
      <c r="C10" s="184" t="str">
        <f>+'[2]Costos Habilitar Material'!$C$17</f>
        <v>Adquisición de Solventes</v>
      </c>
      <c r="D10" s="157">
        <v>1</v>
      </c>
      <c r="E10" s="156">
        <f>+'[2]Costos Habilitar Material'!$E$17</f>
        <v>20242</v>
      </c>
      <c r="F10" s="156">
        <f>+D10*E10</f>
        <v>20242</v>
      </c>
      <c r="G10" s="190">
        <v>0</v>
      </c>
      <c r="H10" s="190">
        <f>+F10</f>
        <v>20242</v>
      </c>
      <c r="I10" s="190">
        <v>0</v>
      </c>
      <c r="J10" s="190">
        <v>0</v>
      </c>
      <c r="K10" s="190">
        <v>0</v>
      </c>
      <c r="L10" s="190">
        <f t="shared" ref="L10:R10" si="1">K10</f>
        <v>0</v>
      </c>
      <c r="M10" s="190">
        <f t="shared" si="1"/>
        <v>0</v>
      </c>
      <c r="N10" s="190">
        <f t="shared" si="1"/>
        <v>0</v>
      </c>
      <c r="O10" s="190">
        <f t="shared" si="1"/>
        <v>0</v>
      </c>
      <c r="P10" s="190">
        <f t="shared" si="1"/>
        <v>0</v>
      </c>
      <c r="Q10" s="190">
        <f t="shared" si="1"/>
        <v>0</v>
      </c>
      <c r="R10" s="190">
        <f t="shared" si="1"/>
        <v>0</v>
      </c>
      <c r="S10" s="154">
        <f t="shared" ref="S10:S12" si="2">SUM(G10:R10)</f>
        <v>20242</v>
      </c>
    </row>
    <row r="11" spans="1:240" x14ac:dyDescent="0.25">
      <c r="B11" s="160">
        <v>2161</v>
      </c>
      <c r="C11" s="184" t="str">
        <f>+'[2]Costos Habilitar Material'!$C$19</f>
        <v>Adquisición de Estopa</v>
      </c>
      <c r="D11" s="157">
        <v>1</v>
      </c>
      <c r="E11" s="156">
        <f>+'[2]Costos Habilitar Material'!$E$19</f>
        <v>2702</v>
      </c>
      <c r="F11" s="156">
        <f>+D11*E11</f>
        <v>2702</v>
      </c>
      <c r="G11" s="190"/>
      <c r="H11" s="190">
        <f>+F11</f>
        <v>2702</v>
      </c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54">
        <f t="shared" si="2"/>
        <v>2702</v>
      </c>
    </row>
    <row r="12" spans="1:240" x14ac:dyDescent="0.25">
      <c r="B12" s="160">
        <v>2161</v>
      </c>
      <c r="C12" s="184"/>
      <c r="D12" s="157"/>
      <c r="E12" s="156"/>
      <c r="F12" s="156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54">
        <f t="shared" si="2"/>
        <v>0</v>
      </c>
    </row>
    <row r="13" spans="1:240" ht="18.75" thickBot="1" x14ac:dyDescent="0.3">
      <c r="B13" s="127">
        <v>2721</v>
      </c>
      <c r="C13" s="187" t="s">
        <v>181</v>
      </c>
      <c r="D13" s="125"/>
      <c r="E13" s="125"/>
      <c r="F13" s="124">
        <f>SUM(F14:F17)</f>
        <v>11794</v>
      </c>
      <c r="G13" s="124">
        <f t="shared" ref="G13:R13" si="3">SUM(G14:G17)</f>
        <v>0</v>
      </c>
      <c r="H13" s="124">
        <f t="shared" si="3"/>
        <v>11794</v>
      </c>
      <c r="I13" s="124">
        <f t="shared" si="3"/>
        <v>0</v>
      </c>
      <c r="J13" s="124">
        <f t="shared" si="3"/>
        <v>0</v>
      </c>
      <c r="K13" s="124">
        <f t="shared" si="3"/>
        <v>0</v>
      </c>
      <c r="L13" s="124">
        <f t="shared" si="3"/>
        <v>0</v>
      </c>
      <c r="M13" s="124">
        <f t="shared" si="3"/>
        <v>0</v>
      </c>
      <c r="N13" s="124">
        <f t="shared" si="3"/>
        <v>0</v>
      </c>
      <c r="O13" s="124">
        <f t="shared" si="3"/>
        <v>0</v>
      </c>
      <c r="P13" s="124">
        <f t="shared" si="3"/>
        <v>0</v>
      </c>
      <c r="Q13" s="124">
        <f t="shared" si="3"/>
        <v>0</v>
      </c>
      <c r="R13" s="124">
        <f t="shared" si="3"/>
        <v>0</v>
      </c>
      <c r="S13" s="124">
        <f>SUM(G13:R13)</f>
        <v>11794</v>
      </c>
    </row>
    <row r="14" spans="1:240" x14ac:dyDescent="0.25">
      <c r="B14" s="160">
        <v>2721</v>
      </c>
      <c r="C14" s="155" t="str">
        <f>+'[2]Costos Habilitar Material'!$C$18</f>
        <v>Adquisición de Guantes de seguridad  para solventes</v>
      </c>
      <c r="D14" s="157">
        <v>1</v>
      </c>
      <c r="E14" s="156">
        <f>+'[2]Costos Habilitar Material'!$E$18</f>
        <v>503</v>
      </c>
      <c r="F14" s="156">
        <f>+E14*D14</f>
        <v>503</v>
      </c>
      <c r="G14" s="190"/>
      <c r="H14" s="190">
        <f>+F14</f>
        <v>503</v>
      </c>
      <c r="I14" s="190">
        <v>0</v>
      </c>
      <c r="J14" s="190">
        <v>0</v>
      </c>
      <c r="K14" s="190">
        <f t="shared" ref="K14:R14" si="4">J14</f>
        <v>0</v>
      </c>
      <c r="L14" s="190">
        <f t="shared" si="4"/>
        <v>0</v>
      </c>
      <c r="M14" s="190">
        <f t="shared" si="4"/>
        <v>0</v>
      </c>
      <c r="N14" s="190">
        <f t="shared" si="4"/>
        <v>0</v>
      </c>
      <c r="O14" s="190">
        <f t="shared" si="4"/>
        <v>0</v>
      </c>
      <c r="P14" s="190">
        <f t="shared" si="4"/>
        <v>0</v>
      </c>
      <c r="Q14" s="190">
        <f t="shared" si="4"/>
        <v>0</v>
      </c>
      <c r="R14" s="190">
        <f t="shared" si="4"/>
        <v>0</v>
      </c>
      <c r="S14" s="154">
        <f t="shared" ref="S14:S17" si="5">SUM(G14:R14)</f>
        <v>503</v>
      </c>
    </row>
    <row r="15" spans="1:240" x14ac:dyDescent="0.25">
      <c r="B15" s="160">
        <v>2721</v>
      </c>
      <c r="C15" s="155" t="str">
        <f>+'[2]Costos Habilitar Material'!$C$20</f>
        <v xml:space="preserve">Adquisición de Cubre bocas de 2 filtros </v>
      </c>
      <c r="D15" s="157">
        <v>1</v>
      </c>
      <c r="E15" s="156">
        <f>+'[2]Costos Habilitar Material'!$E$20</f>
        <v>1959</v>
      </c>
      <c r="F15" s="156">
        <f t="shared" ref="F15:F17" si="6">+E15*D15</f>
        <v>1959</v>
      </c>
      <c r="G15" s="190"/>
      <c r="H15" s="190">
        <f>+F15</f>
        <v>1959</v>
      </c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54">
        <f t="shared" si="5"/>
        <v>1959</v>
      </c>
    </row>
    <row r="16" spans="1:240" x14ac:dyDescent="0.25">
      <c r="B16" s="160">
        <v>2721</v>
      </c>
      <c r="C16" s="155" t="str">
        <f>+'[2]Costos Habilitar Material'!$C$21</f>
        <v>Adquisición de Cascos seguridad industrial</v>
      </c>
      <c r="D16" s="157">
        <v>1</v>
      </c>
      <c r="E16" s="156">
        <f>+'[2]Costos Habilitar Material'!$E$21</f>
        <v>512</v>
      </c>
      <c r="F16" s="156">
        <f t="shared" si="6"/>
        <v>512</v>
      </c>
      <c r="G16" s="190"/>
      <c r="H16" s="190">
        <f>+F16</f>
        <v>512</v>
      </c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54">
        <f t="shared" si="5"/>
        <v>512</v>
      </c>
    </row>
    <row r="17" spans="1:239" x14ac:dyDescent="0.25">
      <c r="B17" s="160">
        <v>2721</v>
      </c>
      <c r="C17" s="155" t="str">
        <f>+'[2]Costos Habilitar Material'!$C$22</f>
        <v>Adquisición de Ropa de seguridad</v>
      </c>
      <c r="D17" s="157">
        <v>1</v>
      </c>
      <c r="E17" s="156">
        <f>+'[2]Costos Habilitar Material'!$E$22</f>
        <v>8820</v>
      </c>
      <c r="F17" s="156">
        <f t="shared" si="6"/>
        <v>8820</v>
      </c>
      <c r="G17" s="190"/>
      <c r="H17" s="190">
        <f>+F17</f>
        <v>8820</v>
      </c>
      <c r="I17" s="190"/>
      <c r="J17" s="190"/>
      <c r="K17" s="190"/>
      <c r="L17" s="190">
        <v>0</v>
      </c>
      <c r="M17" s="190"/>
      <c r="N17" s="190"/>
      <c r="O17" s="190"/>
      <c r="P17" s="190"/>
      <c r="Q17" s="190"/>
      <c r="R17" s="190"/>
      <c r="S17" s="154">
        <f t="shared" si="5"/>
        <v>8820</v>
      </c>
    </row>
    <row r="18" spans="1:239" ht="18.75" thickBot="1" x14ac:dyDescent="0.3">
      <c r="B18" s="127">
        <v>2921</v>
      </c>
      <c r="C18" s="187" t="s">
        <v>180</v>
      </c>
      <c r="D18" s="125"/>
      <c r="E18" s="125"/>
      <c r="F18" s="124">
        <f>SUM(F19:F20)</f>
        <v>4962</v>
      </c>
      <c r="G18" s="124">
        <f t="shared" ref="G18:R18" si="7">SUM(G19:G20)</f>
        <v>0</v>
      </c>
      <c r="H18" s="124">
        <f t="shared" si="7"/>
        <v>4962</v>
      </c>
      <c r="I18" s="124">
        <f t="shared" si="7"/>
        <v>0</v>
      </c>
      <c r="J18" s="124">
        <f t="shared" si="7"/>
        <v>0</v>
      </c>
      <c r="K18" s="124">
        <f t="shared" si="7"/>
        <v>0</v>
      </c>
      <c r="L18" s="124">
        <f t="shared" si="7"/>
        <v>0</v>
      </c>
      <c r="M18" s="124">
        <f t="shared" si="7"/>
        <v>0</v>
      </c>
      <c r="N18" s="124">
        <f t="shared" si="7"/>
        <v>0</v>
      </c>
      <c r="O18" s="124">
        <f t="shared" si="7"/>
        <v>0</v>
      </c>
      <c r="P18" s="124">
        <f t="shared" si="7"/>
        <v>0</v>
      </c>
      <c r="Q18" s="124">
        <f t="shared" si="7"/>
        <v>0</v>
      </c>
      <c r="R18" s="124">
        <f t="shared" si="7"/>
        <v>0</v>
      </c>
      <c r="S18" s="124">
        <f>SUM(G18:R18)</f>
        <v>4962</v>
      </c>
    </row>
    <row r="19" spans="1:239" x14ac:dyDescent="0.25">
      <c r="B19" s="160">
        <v>2921</v>
      </c>
      <c r="C19" s="184" t="str">
        <f>+'[2]Costos Habilitar Material'!$C$26</f>
        <v>Adquisición de Extintores de 5kg</v>
      </c>
      <c r="D19" s="157">
        <v>2</v>
      </c>
      <c r="E19" s="156">
        <f>+'[2]Costos Habilitar Material'!$E$26/2</f>
        <v>2481</v>
      </c>
      <c r="F19" s="156">
        <f>+E19*D19</f>
        <v>4962</v>
      </c>
      <c r="G19" s="190">
        <v>0</v>
      </c>
      <c r="H19" s="190">
        <f>+F19</f>
        <v>4962</v>
      </c>
      <c r="I19" s="190">
        <v>0</v>
      </c>
      <c r="J19" s="190">
        <v>0</v>
      </c>
      <c r="K19" s="190">
        <f t="shared" ref="K19:R19" si="8">J19</f>
        <v>0</v>
      </c>
      <c r="L19" s="190">
        <f t="shared" si="8"/>
        <v>0</v>
      </c>
      <c r="M19" s="190">
        <f t="shared" si="8"/>
        <v>0</v>
      </c>
      <c r="N19" s="190">
        <f t="shared" si="8"/>
        <v>0</v>
      </c>
      <c r="O19" s="190">
        <f t="shared" si="8"/>
        <v>0</v>
      </c>
      <c r="P19" s="190">
        <f t="shared" si="8"/>
        <v>0</v>
      </c>
      <c r="Q19" s="190">
        <f t="shared" si="8"/>
        <v>0</v>
      </c>
      <c r="R19" s="190">
        <f t="shared" si="8"/>
        <v>0</v>
      </c>
      <c r="S19" s="154">
        <f>SUM(G19:R19)</f>
        <v>4962</v>
      </c>
    </row>
    <row r="20" spans="1:239" x14ac:dyDescent="0.25">
      <c r="B20" s="160"/>
      <c r="C20" s="184"/>
      <c r="D20" s="157"/>
      <c r="E20" s="156"/>
      <c r="F20" s="156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54">
        <f t="shared" ref="S20" si="9">SUM(G20:R20)</f>
        <v>0</v>
      </c>
    </row>
    <row r="21" spans="1:239" ht="18.75" thickBot="1" x14ac:dyDescent="0.3">
      <c r="B21" s="127">
        <v>3141</v>
      </c>
      <c r="C21" s="126" t="s">
        <v>179</v>
      </c>
      <c r="D21" s="125"/>
      <c r="E21" s="125"/>
      <c r="F21" s="124">
        <f>SUM(F22:F23)</f>
        <v>7264</v>
      </c>
      <c r="G21" s="124">
        <f t="shared" ref="G21:R21" si="10">SUM(G22:G23)</f>
        <v>0</v>
      </c>
      <c r="H21" s="124">
        <f t="shared" si="10"/>
        <v>0</v>
      </c>
      <c r="I21" s="124">
        <f t="shared" si="10"/>
        <v>0</v>
      </c>
      <c r="J21" s="124">
        <f t="shared" si="10"/>
        <v>0</v>
      </c>
      <c r="K21" s="124">
        <f t="shared" si="10"/>
        <v>0</v>
      </c>
      <c r="L21" s="124">
        <f t="shared" si="10"/>
        <v>0</v>
      </c>
      <c r="M21" s="124">
        <f t="shared" si="10"/>
        <v>0</v>
      </c>
      <c r="N21" s="124">
        <f t="shared" si="10"/>
        <v>7264</v>
      </c>
      <c r="O21" s="124">
        <f t="shared" si="10"/>
        <v>0</v>
      </c>
      <c r="P21" s="124">
        <f t="shared" si="10"/>
        <v>0</v>
      </c>
      <c r="Q21" s="124">
        <f t="shared" si="10"/>
        <v>0</v>
      </c>
      <c r="R21" s="124">
        <f t="shared" si="10"/>
        <v>0</v>
      </c>
      <c r="S21" s="124">
        <f>SUM(G21:R21)</f>
        <v>7264</v>
      </c>
    </row>
    <row r="22" spans="1:239" x14ac:dyDescent="0.25">
      <c r="B22" s="160">
        <v>3141</v>
      </c>
      <c r="C22" s="184" t="str">
        <f>+'[2]Costos Habilitar Material'!$C$27</f>
        <v>Adquisición de Servicio teléfono/internet</v>
      </c>
      <c r="D22" s="157">
        <v>1</v>
      </c>
      <c r="E22" s="156">
        <f>+'[2]Costos Habilitar Material'!$E$27</f>
        <v>7264</v>
      </c>
      <c r="F22" s="156">
        <f>+E22*D22</f>
        <v>7264</v>
      </c>
      <c r="G22" s="190">
        <v>0</v>
      </c>
      <c r="H22" s="190">
        <f t="shared" ref="H22" si="11">G22</f>
        <v>0</v>
      </c>
      <c r="I22" s="190">
        <v>0</v>
      </c>
      <c r="J22" s="190">
        <v>0</v>
      </c>
      <c r="K22" s="190">
        <f t="shared" ref="K22:M22" si="12">J22</f>
        <v>0</v>
      </c>
      <c r="L22" s="190">
        <f t="shared" si="12"/>
        <v>0</v>
      </c>
      <c r="M22" s="190">
        <f t="shared" si="12"/>
        <v>0</v>
      </c>
      <c r="N22" s="190">
        <f>+F22</f>
        <v>7264</v>
      </c>
      <c r="O22" s="190">
        <v>0</v>
      </c>
      <c r="P22" s="190">
        <f t="shared" ref="P22:R22" si="13">O22</f>
        <v>0</v>
      </c>
      <c r="Q22" s="190">
        <f t="shared" si="13"/>
        <v>0</v>
      </c>
      <c r="R22" s="190">
        <f t="shared" si="13"/>
        <v>0</v>
      </c>
      <c r="S22" s="154">
        <f>SUM(G22:R22)</f>
        <v>7264</v>
      </c>
    </row>
    <row r="23" spans="1:239" x14ac:dyDescent="0.25">
      <c r="B23" s="160"/>
      <c r="C23" s="184"/>
      <c r="D23" s="180"/>
      <c r="E23" s="179"/>
      <c r="F23" s="156">
        <f>+D23*E23</f>
        <v>0</v>
      </c>
      <c r="G23" s="190"/>
      <c r="H23" s="190"/>
      <c r="I23" s="190">
        <v>0</v>
      </c>
      <c r="J23" s="190"/>
      <c r="K23" s="190"/>
      <c r="L23" s="190"/>
      <c r="M23" s="190"/>
      <c r="N23" s="190">
        <f>+F23</f>
        <v>0</v>
      </c>
      <c r="O23" s="190"/>
      <c r="P23" s="190"/>
      <c r="Q23" s="190"/>
      <c r="R23" s="190"/>
      <c r="S23" s="154">
        <f t="shared" ref="S23" si="14">SUM(G23:R23)</f>
        <v>0</v>
      </c>
    </row>
    <row r="24" spans="1:239" ht="14.25" thickBot="1" x14ac:dyDescent="0.3">
      <c r="A24" s="121"/>
      <c r="B24" s="127">
        <v>3221</v>
      </c>
      <c r="C24" s="126" t="s">
        <v>176</v>
      </c>
      <c r="D24" s="125"/>
      <c r="E24" s="125"/>
      <c r="F24" s="124">
        <f t="shared" ref="F24:R24" si="15">SUM(F25:F26)</f>
        <v>1256850</v>
      </c>
      <c r="G24" s="124">
        <f t="shared" si="15"/>
        <v>104737.5</v>
      </c>
      <c r="H24" s="124">
        <f t="shared" si="15"/>
        <v>104737.5</v>
      </c>
      <c r="I24" s="124">
        <f t="shared" si="15"/>
        <v>104737.5</v>
      </c>
      <c r="J24" s="124">
        <f t="shared" si="15"/>
        <v>104737.5</v>
      </c>
      <c r="K24" s="124">
        <f t="shared" si="15"/>
        <v>104737.5</v>
      </c>
      <c r="L24" s="124">
        <f t="shared" si="15"/>
        <v>104737.5</v>
      </c>
      <c r="M24" s="124">
        <f t="shared" si="15"/>
        <v>104737.5</v>
      </c>
      <c r="N24" s="124">
        <f t="shared" si="15"/>
        <v>104737.5</v>
      </c>
      <c r="O24" s="124">
        <f t="shared" si="15"/>
        <v>104737.5</v>
      </c>
      <c r="P24" s="124">
        <f t="shared" si="15"/>
        <v>104737.5</v>
      </c>
      <c r="Q24" s="124">
        <f t="shared" si="15"/>
        <v>104737.5</v>
      </c>
      <c r="R24" s="124">
        <f t="shared" si="15"/>
        <v>104737.5</v>
      </c>
      <c r="S24" s="124">
        <f>SUM(G24:R24)</f>
        <v>1256850</v>
      </c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DW24" s="121"/>
      <c r="DX24" s="121"/>
      <c r="DY24" s="121"/>
      <c r="DZ24" s="121"/>
      <c r="EA24" s="121"/>
      <c r="EB24" s="121"/>
      <c r="EC24" s="121"/>
      <c r="ED24" s="121"/>
      <c r="EE24" s="121"/>
      <c r="EF24" s="121"/>
      <c r="EG24" s="121"/>
      <c r="EH24" s="121"/>
      <c r="EI24" s="121"/>
      <c r="EJ24" s="121"/>
      <c r="EK24" s="121"/>
      <c r="EL24" s="121"/>
      <c r="EM24" s="121"/>
      <c r="EN24" s="121"/>
      <c r="EO24" s="121"/>
      <c r="EP24" s="121"/>
      <c r="EQ24" s="121"/>
      <c r="ER24" s="121"/>
      <c r="ES24" s="121"/>
      <c r="ET24" s="121"/>
      <c r="EU24" s="121"/>
      <c r="EV24" s="121"/>
      <c r="EW24" s="121"/>
      <c r="EX24" s="121"/>
      <c r="EY24" s="121"/>
      <c r="EZ24" s="121"/>
      <c r="FA24" s="121"/>
      <c r="FB24" s="121"/>
      <c r="FC24" s="121"/>
      <c r="FD24" s="121"/>
      <c r="FE24" s="121"/>
      <c r="FF24" s="121"/>
      <c r="FG24" s="121"/>
      <c r="FH24" s="121"/>
      <c r="FI24" s="121"/>
      <c r="FJ24" s="121"/>
      <c r="FK24" s="121"/>
      <c r="FL24" s="121"/>
      <c r="FM24" s="121"/>
      <c r="FN24" s="121"/>
      <c r="FO24" s="121"/>
      <c r="FP24" s="121"/>
      <c r="FQ24" s="121"/>
      <c r="FR24" s="121"/>
      <c r="FS24" s="121"/>
      <c r="FT24" s="121"/>
      <c r="FU24" s="121"/>
      <c r="FV24" s="121"/>
      <c r="FW24" s="121"/>
      <c r="FX24" s="121"/>
      <c r="FY24" s="121"/>
      <c r="FZ24" s="121"/>
      <c r="GA24" s="121"/>
      <c r="GB24" s="121"/>
      <c r="GC24" s="121"/>
      <c r="GD24" s="121"/>
      <c r="GE24" s="121"/>
      <c r="GF24" s="121"/>
      <c r="GG24" s="121"/>
      <c r="GH24" s="121"/>
      <c r="GI24" s="121"/>
      <c r="GJ24" s="121"/>
      <c r="GK24" s="121"/>
      <c r="GL24" s="121"/>
      <c r="GM24" s="121"/>
      <c r="GN24" s="121"/>
      <c r="GO24" s="121"/>
      <c r="GP24" s="121"/>
      <c r="GQ24" s="121"/>
      <c r="GR24" s="121"/>
      <c r="GS24" s="121"/>
      <c r="GT24" s="121"/>
      <c r="GU24" s="121"/>
      <c r="GV24" s="121"/>
      <c r="GW24" s="121"/>
      <c r="GX24" s="121"/>
      <c r="GY24" s="121"/>
      <c r="GZ24" s="121"/>
      <c r="HA24" s="121"/>
      <c r="HB24" s="121"/>
      <c r="HC24" s="121"/>
      <c r="HD24" s="121"/>
      <c r="HE24" s="121"/>
      <c r="HF24" s="121"/>
      <c r="HG24" s="121"/>
      <c r="HH24" s="121"/>
      <c r="HI24" s="121"/>
      <c r="HJ24" s="121"/>
      <c r="HK24" s="121"/>
      <c r="HL24" s="121"/>
      <c r="HM24" s="121"/>
      <c r="HN24" s="121"/>
      <c r="HO24" s="121"/>
      <c r="HP24" s="121"/>
      <c r="HQ24" s="121"/>
      <c r="HR24" s="121"/>
      <c r="HS24" s="121"/>
      <c r="HT24" s="121"/>
      <c r="HU24" s="121"/>
      <c r="HV24" s="121"/>
      <c r="HW24" s="121"/>
      <c r="HX24" s="121"/>
      <c r="HY24" s="121"/>
      <c r="HZ24" s="121"/>
      <c r="IA24" s="121"/>
      <c r="IB24" s="121"/>
      <c r="IC24" s="121"/>
      <c r="ID24" s="121"/>
      <c r="IE24" s="121"/>
    </row>
    <row r="25" spans="1:239" ht="16.149999999999999" customHeight="1" x14ac:dyDescent="0.25">
      <c r="A25" s="121"/>
      <c r="B25" s="174">
        <v>3221</v>
      </c>
      <c r="C25" s="173" t="str">
        <f>+'[2]Costos Habilitar Material'!$C$30</f>
        <v>Adquisición de Bodega 1800m2 (renta mensual)</v>
      </c>
      <c r="D25" s="172">
        <v>1</v>
      </c>
      <c r="E25" s="171">
        <f>+'[2]Costos Habilitar Material'!$E$30</f>
        <v>1256850</v>
      </c>
      <c r="F25" s="171">
        <f>+D25*E25</f>
        <v>1256850</v>
      </c>
      <c r="G25" s="217">
        <f>+F25/12</f>
        <v>104737.5</v>
      </c>
      <c r="H25" s="217">
        <f>+G25</f>
        <v>104737.5</v>
      </c>
      <c r="I25" s="217">
        <f t="shared" ref="I25:R25" si="16">+H25</f>
        <v>104737.5</v>
      </c>
      <c r="J25" s="217">
        <f t="shared" si="16"/>
        <v>104737.5</v>
      </c>
      <c r="K25" s="217">
        <f t="shared" si="16"/>
        <v>104737.5</v>
      </c>
      <c r="L25" s="217">
        <f t="shared" si="16"/>
        <v>104737.5</v>
      </c>
      <c r="M25" s="217">
        <f t="shared" si="16"/>
        <v>104737.5</v>
      </c>
      <c r="N25" s="217">
        <f t="shared" si="16"/>
        <v>104737.5</v>
      </c>
      <c r="O25" s="217">
        <f t="shared" si="16"/>
        <v>104737.5</v>
      </c>
      <c r="P25" s="217">
        <f t="shared" si="16"/>
        <v>104737.5</v>
      </c>
      <c r="Q25" s="217">
        <f t="shared" si="16"/>
        <v>104737.5</v>
      </c>
      <c r="R25" s="217">
        <f t="shared" si="16"/>
        <v>104737.5</v>
      </c>
      <c r="S25" s="170">
        <f t="shared" ref="S25:S26" si="17">SUM(G25:R25)</f>
        <v>1256850</v>
      </c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  <c r="BS25" s="121"/>
      <c r="BT25" s="121"/>
      <c r="BU25" s="121"/>
      <c r="BV25" s="121"/>
      <c r="BW25" s="121"/>
      <c r="BX25" s="121"/>
      <c r="BY25" s="121"/>
      <c r="BZ25" s="121"/>
      <c r="CA25" s="121"/>
      <c r="CB25" s="121"/>
      <c r="CC25" s="121"/>
      <c r="CD25" s="121"/>
      <c r="CE25" s="121"/>
      <c r="CF25" s="121"/>
      <c r="CG25" s="121"/>
      <c r="CH25" s="121"/>
      <c r="CI25" s="121"/>
      <c r="CJ25" s="121"/>
      <c r="CK25" s="121"/>
      <c r="CL25" s="121"/>
      <c r="CM25" s="121"/>
      <c r="CN25" s="121"/>
      <c r="CO25" s="121"/>
      <c r="CP25" s="121"/>
      <c r="CQ25" s="121"/>
      <c r="CR25" s="121"/>
      <c r="CS25" s="121"/>
      <c r="CT25" s="121"/>
      <c r="CU25" s="121"/>
      <c r="CV25" s="121"/>
      <c r="CW25" s="121"/>
      <c r="CX25" s="121"/>
      <c r="CY25" s="121"/>
      <c r="CZ25" s="121"/>
      <c r="DA25" s="121"/>
      <c r="DB25" s="121"/>
      <c r="DC25" s="121"/>
      <c r="DD25" s="121"/>
      <c r="DE25" s="121"/>
      <c r="DF25" s="121"/>
      <c r="DG25" s="121"/>
      <c r="DH25" s="121"/>
      <c r="DI25" s="121"/>
      <c r="DJ25" s="121"/>
      <c r="DK25" s="121"/>
      <c r="DL25" s="121"/>
      <c r="DM25" s="121"/>
      <c r="DN25" s="121"/>
      <c r="DO25" s="121"/>
      <c r="DP25" s="121"/>
      <c r="DQ25" s="121"/>
      <c r="DR25" s="121"/>
      <c r="DS25" s="121"/>
      <c r="DT25" s="121"/>
      <c r="DU25" s="121"/>
      <c r="DV25" s="121"/>
      <c r="DW25" s="121"/>
      <c r="DX25" s="121"/>
      <c r="DY25" s="121"/>
      <c r="DZ25" s="121"/>
      <c r="EA25" s="121"/>
      <c r="EB25" s="121"/>
      <c r="EC25" s="121"/>
      <c r="ED25" s="121"/>
      <c r="EE25" s="121"/>
      <c r="EF25" s="121"/>
      <c r="EG25" s="121"/>
      <c r="EH25" s="121"/>
      <c r="EI25" s="121"/>
      <c r="EJ25" s="121"/>
      <c r="EK25" s="121"/>
      <c r="EL25" s="121"/>
      <c r="EM25" s="121"/>
      <c r="EN25" s="121"/>
      <c r="EO25" s="121"/>
      <c r="EP25" s="121"/>
      <c r="EQ25" s="121"/>
      <c r="ER25" s="121"/>
      <c r="ES25" s="121"/>
      <c r="ET25" s="121"/>
      <c r="EU25" s="121"/>
      <c r="EV25" s="121"/>
      <c r="EW25" s="121"/>
      <c r="EX25" s="121"/>
      <c r="EY25" s="121"/>
      <c r="EZ25" s="121"/>
      <c r="FA25" s="121"/>
      <c r="FB25" s="121"/>
      <c r="FC25" s="121"/>
      <c r="FD25" s="121"/>
      <c r="FE25" s="121"/>
      <c r="FF25" s="121"/>
      <c r="FG25" s="121"/>
      <c r="FH25" s="121"/>
      <c r="FI25" s="121"/>
      <c r="FJ25" s="121"/>
      <c r="FK25" s="121"/>
      <c r="FL25" s="121"/>
      <c r="FM25" s="121"/>
      <c r="FN25" s="121"/>
      <c r="FO25" s="121"/>
      <c r="FP25" s="121"/>
      <c r="FQ25" s="121"/>
      <c r="FR25" s="121"/>
      <c r="FS25" s="121"/>
      <c r="FT25" s="121"/>
      <c r="FU25" s="121"/>
      <c r="FV25" s="121"/>
      <c r="FW25" s="121"/>
      <c r="FX25" s="121"/>
      <c r="FY25" s="121"/>
      <c r="FZ25" s="121"/>
      <c r="GA25" s="121"/>
      <c r="GB25" s="121"/>
      <c r="GC25" s="121"/>
      <c r="GD25" s="121"/>
      <c r="GE25" s="121"/>
      <c r="GF25" s="121"/>
      <c r="GG25" s="121"/>
      <c r="GH25" s="121"/>
      <c r="GI25" s="121"/>
      <c r="GJ25" s="121"/>
      <c r="GK25" s="121"/>
      <c r="GL25" s="121"/>
      <c r="GM25" s="121"/>
      <c r="GN25" s="121"/>
      <c r="GO25" s="121"/>
      <c r="GP25" s="121"/>
      <c r="GQ25" s="121"/>
      <c r="GR25" s="121"/>
      <c r="GS25" s="121"/>
      <c r="GT25" s="121"/>
      <c r="GU25" s="121"/>
      <c r="GV25" s="121"/>
      <c r="GW25" s="121"/>
      <c r="GX25" s="121"/>
      <c r="GY25" s="121"/>
      <c r="GZ25" s="121"/>
      <c r="HA25" s="121"/>
      <c r="HB25" s="121"/>
      <c r="HC25" s="121"/>
      <c r="HD25" s="121"/>
      <c r="HE25" s="121"/>
      <c r="HF25" s="121"/>
      <c r="HG25" s="121"/>
      <c r="HH25" s="121"/>
      <c r="HI25" s="121"/>
      <c r="HJ25" s="121"/>
      <c r="HK25" s="121"/>
      <c r="HL25" s="121"/>
      <c r="HM25" s="121"/>
      <c r="HN25" s="121"/>
      <c r="HO25" s="121"/>
      <c r="HP25" s="121"/>
      <c r="HQ25" s="121"/>
      <c r="HR25" s="121"/>
      <c r="HS25" s="121"/>
      <c r="HT25" s="121"/>
      <c r="HU25" s="121"/>
      <c r="HV25" s="121"/>
      <c r="HW25" s="121"/>
      <c r="HX25" s="121"/>
      <c r="HY25" s="121"/>
      <c r="HZ25" s="121"/>
      <c r="IA25" s="121"/>
      <c r="IB25" s="121"/>
      <c r="IC25" s="121"/>
      <c r="ID25" s="121"/>
      <c r="IE25" s="121"/>
    </row>
    <row r="26" spans="1:239" ht="16.149999999999999" customHeight="1" x14ac:dyDescent="0.25">
      <c r="A26" s="121"/>
      <c r="B26" s="160"/>
      <c r="C26" s="155"/>
      <c r="D26" s="180"/>
      <c r="E26" s="193"/>
      <c r="F26" s="179"/>
      <c r="G26" s="183"/>
      <c r="H26" s="165"/>
      <c r="I26" s="165"/>
      <c r="J26" s="165"/>
      <c r="K26" s="165"/>
      <c r="L26" s="165"/>
      <c r="M26" s="183"/>
      <c r="N26" s="165"/>
      <c r="O26" s="165"/>
      <c r="P26" s="165"/>
      <c r="Q26" s="165"/>
      <c r="R26" s="165"/>
      <c r="S26" s="165">
        <f t="shared" si="17"/>
        <v>0</v>
      </c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1"/>
      <c r="CE26" s="121"/>
      <c r="CF26" s="121"/>
      <c r="CG26" s="121"/>
      <c r="CH26" s="121"/>
      <c r="CI26" s="121"/>
      <c r="CJ26" s="121"/>
      <c r="CK26" s="121"/>
      <c r="CL26" s="121"/>
      <c r="CM26" s="121"/>
      <c r="CN26" s="121"/>
      <c r="CO26" s="121"/>
      <c r="CP26" s="121"/>
      <c r="CQ26" s="121"/>
      <c r="CR26" s="121"/>
      <c r="CS26" s="121"/>
      <c r="CT26" s="121"/>
      <c r="CU26" s="121"/>
      <c r="CV26" s="121"/>
      <c r="CW26" s="121"/>
      <c r="CX26" s="121"/>
      <c r="CY26" s="121"/>
      <c r="CZ26" s="121"/>
      <c r="DA26" s="121"/>
      <c r="DB26" s="121"/>
      <c r="DC26" s="121"/>
      <c r="DD26" s="121"/>
      <c r="DE26" s="121"/>
      <c r="DF26" s="121"/>
      <c r="DG26" s="121"/>
      <c r="DH26" s="121"/>
      <c r="DI26" s="121"/>
      <c r="DJ26" s="121"/>
      <c r="DK26" s="121"/>
      <c r="DL26" s="121"/>
      <c r="DM26" s="121"/>
      <c r="DN26" s="121"/>
      <c r="DO26" s="121"/>
      <c r="DP26" s="121"/>
      <c r="DQ26" s="121"/>
      <c r="DR26" s="121"/>
      <c r="DS26" s="121"/>
      <c r="DT26" s="121"/>
      <c r="DU26" s="121"/>
      <c r="DV26" s="121"/>
      <c r="DW26" s="121"/>
      <c r="DX26" s="121"/>
      <c r="DY26" s="121"/>
      <c r="DZ26" s="121"/>
      <c r="EA26" s="121"/>
      <c r="EB26" s="121"/>
      <c r="EC26" s="121"/>
      <c r="ED26" s="121"/>
      <c r="EE26" s="121"/>
      <c r="EF26" s="121"/>
      <c r="EG26" s="121"/>
      <c r="EH26" s="121"/>
      <c r="EI26" s="121"/>
      <c r="EJ26" s="121"/>
      <c r="EK26" s="121"/>
      <c r="EL26" s="121"/>
      <c r="EM26" s="121"/>
      <c r="EN26" s="121"/>
      <c r="EO26" s="121"/>
      <c r="EP26" s="121"/>
      <c r="EQ26" s="121"/>
      <c r="ER26" s="121"/>
      <c r="ES26" s="121"/>
      <c r="ET26" s="121"/>
      <c r="EU26" s="121"/>
      <c r="EV26" s="121"/>
      <c r="EW26" s="121"/>
      <c r="EX26" s="121"/>
      <c r="EY26" s="121"/>
      <c r="EZ26" s="121"/>
      <c r="FA26" s="121"/>
      <c r="FB26" s="121"/>
      <c r="FC26" s="121"/>
      <c r="FD26" s="121"/>
      <c r="FE26" s="121"/>
      <c r="FF26" s="121"/>
      <c r="FG26" s="121"/>
      <c r="FH26" s="121"/>
      <c r="FI26" s="121"/>
      <c r="FJ26" s="121"/>
      <c r="FK26" s="121"/>
      <c r="FL26" s="121"/>
      <c r="FM26" s="121"/>
      <c r="FN26" s="121"/>
      <c r="FO26" s="121"/>
      <c r="FP26" s="121"/>
      <c r="FQ26" s="121"/>
      <c r="FR26" s="121"/>
      <c r="FS26" s="121"/>
      <c r="FT26" s="121"/>
      <c r="FU26" s="121"/>
      <c r="FV26" s="121"/>
      <c r="FW26" s="121"/>
      <c r="FX26" s="121"/>
      <c r="FY26" s="121"/>
      <c r="FZ26" s="121"/>
      <c r="GA26" s="121"/>
      <c r="GB26" s="121"/>
      <c r="GC26" s="121"/>
      <c r="GD26" s="121"/>
      <c r="GE26" s="121"/>
      <c r="GF26" s="121"/>
      <c r="GG26" s="121"/>
      <c r="GH26" s="121"/>
      <c r="GI26" s="121"/>
      <c r="GJ26" s="121"/>
      <c r="GK26" s="121"/>
      <c r="GL26" s="121"/>
      <c r="GM26" s="121"/>
      <c r="GN26" s="121"/>
      <c r="GO26" s="121"/>
      <c r="GP26" s="121"/>
      <c r="GQ26" s="121"/>
      <c r="GR26" s="121"/>
      <c r="GS26" s="121"/>
      <c r="GT26" s="121"/>
      <c r="GU26" s="121"/>
      <c r="GV26" s="121"/>
      <c r="GW26" s="121"/>
      <c r="GX26" s="121"/>
      <c r="GY26" s="121"/>
      <c r="GZ26" s="121"/>
      <c r="HA26" s="121"/>
      <c r="HB26" s="121"/>
      <c r="HC26" s="121"/>
      <c r="HD26" s="121"/>
      <c r="HE26" s="121"/>
      <c r="HF26" s="121"/>
      <c r="HG26" s="121"/>
      <c r="HH26" s="121"/>
      <c r="HI26" s="121"/>
      <c r="HJ26" s="121"/>
      <c r="HK26" s="121"/>
      <c r="HL26" s="121"/>
      <c r="HM26" s="121"/>
      <c r="HN26" s="121"/>
      <c r="HO26" s="121"/>
      <c r="HP26" s="121"/>
      <c r="HQ26" s="121"/>
      <c r="HR26" s="121"/>
      <c r="HS26" s="121"/>
      <c r="HT26" s="121"/>
      <c r="HU26" s="121"/>
      <c r="HV26" s="121"/>
      <c r="HW26" s="121"/>
      <c r="HX26" s="121"/>
      <c r="HY26" s="121"/>
      <c r="HZ26" s="121"/>
      <c r="IA26" s="121"/>
      <c r="IB26" s="121"/>
      <c r="IC26" s="121"/>
      <c r="ID26" s="121"/>
      <c r="IE26" s="121"/>
    </row>
    <row r="27" spans="1:239" ht="16.149999999999999" customHeight="1" thickBot="1" x14ac:dyDescent="0.3">
      <c r="A27" s="121"/>
      <c r="B27" s="164">
        <v>3831</v>
      </c>
      <c r="C27" s="163" t="s">
        <v>193</v>
      </c>
      <c r="D27" s="125"/>
      <c r="E27" s="125"/>
      <c r="F27" s="124">
        <f>SUM(F28:F34)</f>
        <v>95686</v>
      </c>
      <c r="G27" s="124">
        <f t="shared" ref="G27:R27" si="18">SUM(G28:G34)</f>
        <v>11025</v>
      </c>
      <c r="H27" s="124">
        <f t="shared" si="18"/>
        <v>73636</v>
      </c>
      <c r="I27" s="124">
        <f t="shared" si="18"/>
        <v>0</v>
      </c>
      <c r="J27" s="124">
        <f t="shared" si="18"/>
        <v>0</v>
      </c>
      <c r="K27" s="124">
        <f t="shared" si="18"/>
        <v>0</v>
      </c>
      <c r="L27" s="124">
        <f t="shared" si="18"/>
        <v>11025</v>
      </c>
      <c r="M27" s="124">
        <f t="shared" si="18"/>
        <v>0</v>
      </c>
      <c r="N27" s="124">
        <f t="shared" si="18"/>
        <v>0</v>
      </c>
      <c r="O27" s="124">
        <f t="shared" si="18"/>
        <v>0</v>
      </c>
      <c r="P27" s="124">
        <f t="shared" si="18"/>
        <v>0</v>
      </c>
      <c r="Q27" s="124">
        <f t="shared" si="18"/>
        <v>0</v>
      </c>
      <c r="R27" s="124">
        <f t="shared" si="18"/>
        <v>0</v>
      </c>
      <c r="S27" s="124">
        <f>SUM(G27:R27)</f>
        <v>95686</v>
      </c>
      <c r="T27" s="212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21"/>
      <c r="BY27" s="121"/>
      <c r="BZ27" s="121"/>
      <c r="CA27" s="121"/>
      <c r="CB27" s="121"/>
      <c r="CC27" s="121"/>
      <c r="CD27" s="121"/>
      <c r="CE27" s="121"/>
      <c r="CF27" s="121"/>
      <c r="CG27" s="121"/>
      <c r="CH27" s="121"/>
      <c r="CI27" s="121"/>
      <c r="CJ27" s="121"/>
      <c r="CK27" s="121"/>
      <c r="CL27" s="121"/>
      <c r="CM27" s="121"/>
      <c r="CN27" s="121"/>
      <c r="CO27" s="121"/>
      <c r="CP27" s="121"/>
      <c r="CQ27" s="121"/>
      <c r="CR27" s="121"/>
      <c r="CS27" s="121"/>
      <c r="CT27" s="121"/>
      <c r="CU27" s="121"/>
      <c r="CV27" s="121"/>
      <c r="CW27" s="121"/>
      <c r="CX27" s="121"/>
      <c r="CY27" s="121"/>
      <c r="CZ27" s="121"/>
      <c r="DA27" s="121"/>
      <c r="DB27" s="121"/>
      <c r="DC27" s="121"/>
      <c r="DD27" s="121"/>
      <c r="DE27" s="121"/>
      <c r="DF27" s="121"/>
      <c r="DG27" s="121"/>
      <c r="DH27" s="121"/>
      <c r="DI27" s="121"/>
      <c r="DJ27" s="121"/>
      <c r="DK27" s="121"/>
      <c r="DL27" s="121"/>
      <c r="DM27" s="121"/>
      <c r="DN27" s="121"/>
      <c r="DO27" s="121"/>
      <c r="DP27" s="121"/>
      <c r="DQ27" s="121"/>
      <c r="DR27" s="121"/>
      <c r="DS27" s="121"/>
      <c r="DT27" s="121"/>
      <c r="DU27" s="121"/>
      <c r="DV27" s="121"/>
      <c r="DW27" s="121"/>
      <c r="DX27" s="121"/>
      <c r="DY27" s="121"/>
      <c r="DZ27" s="121"/>
      <c r="EA27" s="121"/>
      <c r="EB27" s="121"/>
      <c r="EC27" s="121"/>
      <c r="ED27" s="121"/>
      <c r="EE27" s="121"/>
      <c r="EF27" s="121"/>
      <c r="EG27" s="121"/>
      <c r="EH27" s="121"/>
      <c r="EI27" s="121"/>
      <c r="EJ27" s="121"/>
      <c r="EK27" s="121"/>
      <c r="EL27" s="121"/>
      <c r="EM27" s="121"/>
      <c r="EN27" s="121"/>
      <c r="EO27" s="121"/>
      <c r="EP27" s="121"/>
      <c r="EQ27" s="121"/>
      <c r="ER27" s="121"/>
      <c r="ES27" s="121"/>
      <c r="ET27" s="121"/>
      <c r="EU27" s="121"/>
      <c r="EV27" s="121"/>
      <c r="EW27" s="121"/>
      <c r="EX27" s="121"/>
      <c r="EY27" s="121"/>
      <c r="EZ27" s="121"/>
      <c r="FA27" s="121"/>
      <c r="FB27" s="121"/>
      <c r="FC27" s="121"/>
      <c r="FD27" s="121"/>
      <c r="FE27" s="121"/>
      <c r="FF27" s="121"/>
      <c r="FG27" s="121"/>
      <c r="FH27" s="121"/>
      <c r="FI27" s="121"/>
      <c r="FJ27" s="121"/>
      <c r="FK27" s="121"/>
      <c r="FL27" s="121"/>
      <c r="FM27" s="121"/>
      <c r="FN27" s="121"/>
      <c r="FO27" s="121"/>
      <c r="FP27" s="121"/>
      <c r="FQ27" s="121"/>
      <c r="FR27" s="121"/>
      <c r="FS27" s="121"/>
      <c r="FT27" s="121"/>
      <c r="FU27" s="121"/>
      <c r="FV27" s="121"/>
      <c r="FW27" s="121"/>
      <c r="FX27" s="121"/>
      <c r="FY27" s="121"/>
      <c r="FZ27" s="121"/>
      <c r="GA27" s="121"/>
      <c r="GB27" s="121"/>
      <c r="GC27" s="121"/>
      <c r="GD27" s="121"/>
      <c r="GE27" s="121"/>
      <c r="GF27" s="121"/>
      <c r="GG27" s="121"/>
      <c r="GH27" s="121"/>
      <c r="GI27" s="121"/>
      <c r="GJ27" s="121"/>
      <c r="GK27" s="121"/>
      <c r="GL27" s="121"/>
      <c r="GM27" s="121"/>
      <c r="GN27" s="121"/>
      <c r="GO27" s="121"/>
      <c r="GP27" s="121"/>
      <c r="GQ27" s="121"/>
      <c r="GR27" s="121"/>
      <c r="GS27" s="121"/>
      <c r="GT27" s="121"/>
      <c r="GU27" s="121"/>
      <c r="GV27" s="121"/>
      <c r="GW27" s="121"/>
      <c r="GX27" s="121"/>
      <c r="GY27" s="121"/>
      <c r="GZ27" s="121"/>
      <c r="HA27" s="121"/>
      <c r="HB27" s="121"/>
      <c r="HC27" s="121"/>
      <c r="HD27" s="121"/>
      <c r="HE27" s="121"/>
      <c r="HF27" s="121"/>
      <c r="HG27" s="121"/>
      <c r="HH27" s="121"/>
      <c r="HI27" s="121"/>
      <c r="HJ27" s="121"/>
      <c r="HK27" s="121"/>
      <c r="HL27" s="121"/>
      <c r="HM27" s="121"/>
      <c r="HN27" s="121"/>
      <c r="HO27" s="121"/>
      <c r="HP27" s="121"/>
      <c r="HQ27" s="121"/>
      <c r="HR27" s="121"/>
      <c r="HS27" s="121"/>
      <c r="HT27" s="121"/>
      <c r="HU27" s="121"/>
      <c r="HV27" s="121"/>
      <c r="HW27" s="121"/>
      <c r="HX27" s="121"/>
      <c r="HY27" s="121"/>
      <c r="HZ27" s="121"/>
      <c r="IA27" s="121"/>
      <c r="IB27" s="121"/>
      <c r="IC27" s="121"/>
      <c r="ID27" s="121"/>
      <c r="IE27" s="121"/>
    </row>
    <row r="28" spans="1:239" ht="16.149999999999999" customHeight="1" x14ac:dyDescent="0.25">
      <c r="A28" s="121"/>
      <c r="B28" s="160">
        <v>3831</v>
      </c>
      <c r="C28" s="184" t="str">
        <f>+'[2]Costos Habilitar Material'!$C$31</f>
        <v>Adquisición de Tarimas madera 1x1.20 m</v>
      </c>
      <c r="D28" s="180">
        <v>1</v>
      </c>
      <c r="E28" s="179">
        <f>+'[2]Costos Habilitar Material'!$E$31</f>
        <v>8545</v>
      </c>
      <c r="F28" s="179">
        <f>+D28*E28</f>
        <v>8545</v>
      </c>
      <c r="G28" s="183"/>
      <c r="H28" s="165">
        <f>+F28</f>
        <v>8545</v>
      </c>
      <c r="I28" s="165"/>
      <c r="J28" s="165"/>
      <c r="K28" s="165"/>
      <c r="L28" s="165"/>
      <c r="M28" s="183"/>
      <c r="N28" s="165"/>
      <c r="O28" s="165"/>
      <c r="P28" s="165"/>
      <c r="Q28" s="165"/>
      <c r="R28" s="165"/>
      <c r="S28" s="165">
        <f t="shared" ref="S28:S34" si="19">SUM(G28:R28)</f>
        <v>8545</v>
      </c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  <c r="CD28" s="121"/>
      <c r="CE28" s="121"/>
      <c r="CF28" s="121"/>
      <c r="CG28" s="121"/>
      <c r="CH28" s="121"/>
      <c r="CI28" s="121"/>
      <c r="CJ28" s="121"/>
      <c r="CK28" s="121"/>
      <c r="CL28" s="121"/>
      <c r="CM28" s="121"/>
      <c r="CN28" s="121"/>
      <c r="CO28" s="121"/>
      <c r="CP28" s="121"/>
      <c r="CQ28" s="121"/>
      <c r="CR28" s="121"/>
      <c r="CS28" s="121"/>
      <c r="CT28" s="121"/>
      <c r="CU28" s="121"/>
      <c r="CV28" s="121"/>
      <c r="CW28" s="121"/>
      <c r="CX28" s="121"/>
      <c r="CY28" s="121"/>
      <c r="CZ28" s="121"/>
      <c r="DA28" s="121"/>
      <c r="DB28" s="121"/>
      <c r="DC28" s="121"/>
      <c r="DD28" s="121"/>
      <c r="DE28" s="121"/>
      <c r="DF28" s="121"/>
      <c r="DG28" s="121"/>
      <c r="DH28" s="121"/>
      <c r="DI28" s="121"/>
      <c r="DJ28" s="121"/>
      <c r="DK28" s="121"/>
      <c r="DL28" s="121"/>
      <c r="DM28" s="121"/>
      <c r="DN28" s="121"/>
      <c r="DO28" s="121"/>
      <c r="DP28" s="121"/>
      <c r="DQ28" s="121"/>
      <c r="DR28" s="121"/>
      <c r="DS28" s="121"/>
      <c r="DT28" s="121"/>
      <c r="DU28" s="121"/>
      <c r="DV28" s="121"/>
      <c r="DW28" s="121"/>
      <c r="DX28" s="121"/>
      <c r="DY28" s="121"/>
      <c r="DZ28" s="121"/>
      <c r="EA28" s="121"/>
      <c r="EB28" s="121"/>
      <c r="EC28" s="121"/>
      <c r="ED28" s="121"/>
      <c r="EE28" s="121"/>
      <c r="EF28" s="121"/>
      <c r="EG28" s="121"/>
      <c r="EH28" s="121"/>
      <c r="EI28" s="121"/>
      <c r="EJ28" s="121"/>
      <c r="EK28" s="121"/>
      <c r="EL28" s="121"/>
      <c r="EM28" s="121"/>
      <c r="EN28" s="121"/>
      <c r="EO28" s="121"/>
      <c r="EP28" s="121"/>
      <c r="EQ28" s="121"/>
      <c r="ER28" s="121"/>
      <c r="ES28" s="121"/>
      <c r="ET28" s="121"/>
      <c r="EU28" s="121"/>
      <c r="EV28" s="121"/>
      <c r="EW28" s="121"/>
      <c r="EX28" s="121"/>
      <c r="EY28" s="121"/>
      <c r="EZ28" s="121"/>
      <c r="FA28" s="121"/>
      <c r="FB28" s="121"/>
      <c r="FC28" s="121"/>
      <c r="FD28" s="121"/>
      <c r="FE28" s="121"/>
      <c r="FF28" s="121"/>
      <c r="FG28" s="121"/>
      <c r="FH28" s="121"/>
      <c r="FI28" s="121"/>
      <c r="FJ28" s="121"/>
      <c r="FK28" s="121"/>
      <c r="FL28" s="121"/>
      <c r="FM28" s="121"/>
      <c r="FN28" s="121"/>
      <c r="FO28" s="121"/>
      <c r="FP28" s="121"/>
      <c r="FQ28" s="121"/>
      <c r="FR28" s="121"/>
      <c r="FS28" s="121"/>
      <c r="FT28" s="121"/>
      <c r="FU28" s="121"/>
      <c r="FV28" s="121"/>
      <c r="FW28" s="121"/>
      <c r="FX28" s="121"/>
      <c r="FY28" s="121"/>
      <c r="FZ28" s="121"/>
      <c r="GA28" s="121"/>
      <c r="GB28" s="121"/>
      <c r="GC28" s="121"/>
      <c r="GD28" s="121"/>
      <c r="GE28" s="121"/>
      <c r="GF28" s="121"/>
      <c r="GG28" s="121"/>
      <c r="GH28" s="121"/>
      <c r="GI28" s="121"/>
      <c r="GJ28" s="121"/>
      <c r="GK28" s="121"/>
      <c r="GL28" s="121"/>
      <c r="GM28" s="121"/>
      <c r="GN28" s="121"/>
      <c r="GO28" s="121"/>
      <c r="GP28" s="121"/>
      <c r="GQ28" s="121"/>
      <c r="GR28" s="121"/>
      <c r="GS28" s="121"/>
      <c r="GT28" s="121"/>
      <c r="GU28" s="121"/>
      <c r="GV28" s="121"/>
      <c r="GW28" s="121"/>
      <c r="GX28" s="121"/>
      <c r="GY28" s="121"/>
      <c r="GZ28" s="121"/>
      <c r="HA28" s="121"/>
      <c r="HB28" s="121"/>
      <c r="HC28" s="121"/>
      <c r="HD28" s="121"/>
      <c r="HE28" s="121"/>
      <c r="HF28" s="121"/>
      <c r="HG28" s="121"/>
      <c r="HH28" s="121"/>
      <c r="HI28" s="121"/>
      <c r="HJ28" s="121"/>
      <c r="HK28" s="121"/>
      <c r="HL28" s="121"/>
      <c r="HM28" s="121"/>
      <c r="HN28" s="121"/>
      <c r="HO28" s="121"/>
      <c r="HP28" s="121"/>
      <c r="HQ28" s="121"/>
      <c r="HR28" s="121"/>
      <c r="HS28" s="121"/>
      <c r="HT28" s="121"/>
      <c r="HU28" s="121"/>
      <c r="HV28" s="121"/>
      <c r="HW28" s="121"/>
      <c r="HX28" s="121"/>
      <c r="HY28" s="121"/>
      <c r="HZ28" s="121"/>
      <c r="IA28" s="121"/>
      <c r="IB28" s="121"/>
      <c r="IC28" s="121"/>
      <c r="ID28" s="121"/>
      <c r="IE28" s="121"/>
    </row>
    <row r="29" spans="1:239" ht="16.149999999999999" customHeight="1" x14ac:dyDescent="0.25">
      <c r="A29" s="121"/>
      <c r="B29" s="160">
        <v>3831</v>
      </c>
      <c r="C29" s="184" t="str">
        <f>+'[2]Costos Habilitar Material'!$C$32</f>
        <v>Adquisición de Cajas empaque</v>
      </c>
      <c r="D29" s="180">
        <v>1</v>
      </c>
      <c r="E29" s="179">
        <f>+'[2]Costos Habilitar Material'!$E$32</f>
        <v>41344</v>
      </c>
      <c r="F29" s="179">
        <f t="shared" ref="F29:F33" si="20">+D29*E29</f>
        <v>41344</v>
      </c>
      <c r="G29" s="183"/>
      <c r="H29" s="165">
        <f t="shared" ref="H29:H33" si="21">+F29</f>
        <v>41344</v>
      </c>
      <c r="I29" s="165"/>
      <c r="J29" s="165"/>
      <c r="K29" s="165"/>
      <c r="L29" s="165"/>
      <c r="M29" s="183"/>
      <c r="N29" s="165"/>
      <c r="O29" s="165"/>
      <c r="P29" s="165"/>
      <c r="Q29" s="165"/>
      <c r="R29" s="165"/>
      <c r="S29" s="165">
        <f t="shared" si="19"/>
        <v>41344</v>
      </c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  <c r="BM29" s="121"/>
      <c r="BN29" s="121"/>
      <c r="BO29" s="121"/>
      <c r="BP29" s="121"/>
      <c r="BQ29" s="121"/>
      <c r="BR29" s="121"/>
      <c r="BS29" s="121"/>
      <c r="BT29" s="121"/>
      <c r="BU29" s="121"/>
      <c r="BV29" s="121"/>
      <c r="BW29" s="121"/>
      <c r="BX29" s="121"/>
      <c r="BY29" s="121"/>
      <c r="BZ29" s="121"/>
      <c r="CA29" s="121"/>
      <c r="CB29" s="121"/>
      <c r="CC29" s="121"/>
      <c r="CD29" s="121"/>
      <c r="CE29" s="121"/>
      <c r="CF29" s="121"/>
      <c r="CG29" s="121"/>
      <c r="CH29" s="121"/>
      <c r="CI29" s="121"/>
      <c r="CJ29" s="121"/>
      <c r="CK29" s="121"/>
      <c r="CL29" s="121"/>
      <c r="CM29" s="121"/>
      <c r="CN29" s="121"/>
      <c r="CO29" s="121"/>
      <c r="CP29" s="121"/>
      <c r="CQ29" s="121"/>
      <c r="CR29" s="121"/>
      <c r="CS29" s="121"/>
      <c r="CT29" s="121"/>
      <c r="CU29" s="121"/>
      <c r="CV29" s="121"/>
      <c r="CW29" s="121"/>
      <c r="CX29" s="121"/>
      <c r="CY29" s="121"/>
      <c r="CZ29" s="121"/>
      <c r="DA29" s="121"/>
      <c r="DB29" s="121"/>
      <c r="DC29" s="121"/>
      <c r="DD29" s="121"/>
      <c r="DE29" s="121"/>
      <c r="DF29" s="121"/>
      <c r="DG29" s="121"/>
      <c r="DH29" s="121"/>
      <c r="DI29" s="121"/>
      <c r="DJ29" s="121"/>
      <c r="DK29" s="121"/>
      <c r="DL29" s="121"/>
      <c r="DM29" s="121"/>
      <c r="DN29" s="121"/>
      <c r="DO29" s="121"/>
      <c r="DP29" s="121"/>
      <c r="DQ29" s="121"/>
      <c r="DR29" s="121"/>
      <c r="DS29" s="121"/>
      <c r="DT29" s="121"/>
      <c r="DU29" s="121"/>
      <c r="DV29" s="121"/>
      <c r="DW29" s="121"/>
      <c r="DX29" s="121"/>
      <c r="DY29" s="121"/>
      <c r="DZ29" s="121"/>
      <c r="EA29" s="121"/>
      <c r="EB29" s="121"/>
      <c r="EC29" s="121"/>
      <c r="ED29" s="121"/>
      <c r="EE29" s="121"/>
      <c r="EF29" s="121"/>
      <c r="EG29" s="121"/>
      <c r="EH29" s="121"/>
      <c r="EI29" s="121"/>
      <c r="EJ29" s="121"/>
      <c r="EK29" s="121"/>
      <c r="EL29" s="121"/>
      <c r="EM29" s="121"/>
      <c r="EN29" s="121"/>
      <c r="EO29" s="121"/>
      <c r="EP29" s="121"/>
      <c r="EQ29" s="121"/>
      <c r="ER29" s="121"/>
      <c r="ES29" s="121"/>
      <c r="ET29" s="121"/>
      <c r="EU29" s="121"/>
      <c r="EV29" s="121"/>
      <c r="EW29" s="121"/>
      <c r="EX29" s="121"/>
      <c r="EY29" s="121"/>
      <c r="EZ29" s="121"/>
      <c r="FA29" s="121"/>
      <c r="FB29" s="121"/>
      <c r="FC29" s="121"/>
      <c r="FD29" s="121"/>
      <c r="FE29" s="121"/>
      <c r="FF29" s="121"/>
      <c r="FG29" s="121"/>
      <c r="FH29" s="121"/>
      <c r="FI29" s="121"/>
      <c r="FJ29" s="121"/>
      <c r="FK29" s="121"/>
      <c r="FL29" s="121"/>
      <c r="FM29" s="121"/>
      <c r="FN29" s="121"/>
      <c r="FO29" s="121"/>
      <c r="FP29" s="121"/>
      <c r="FQ29" s="121"/>
      <c r="FR29" s="121"/>
      <c r="FS29" s="121"/>
      <c r="FT29" s="121"/>
      <c r="FU29" s="121"/>
      <c r="FV29" s="121"/>
      <c r="FW29" s="121"/>
      <c r="FX29" s="121"/>
      <c r="FY29" s="121"/>
      <c r="FZ29" s="121"/>
      <c r="GA29" s="121"/>
      <c r="GB29" s="121"/>
      <c r="GC29" s="121"/>
      <c r="GD29" s="121"/>
      <c r="GE29" s="121"/>
      <c r="GF29" s="121"/>
      <c r="GG29" s="121"/>
      <c r="GH29" s="121"/>
      <c r="GI29" s="121"/>
      <c r="GJ29" s="121"/>
      <c r="GK29" s="121"/>
      <c r="GL29" s="121"/>
      <c r="GM29" s="121"/>
      <c r="GN29" s="121"/>
      <c r="GO29" s="121"/>
      <c r="GP29" s="121"/>
      <c r="GQ29" s="121"/>
      <c r="GR29" s="121"/>
      <c r="GS29" s="121"/>
      <c r="GT29" s="121"/>
      <c r="GU29" s="121"/>
      <c r="GV29" s="121"/>
      <c r="GW29" s="121"/>
      <c r="GX29" s="121"/>
      <c r="GY29" s="121"/>
      <c r="GZ29" s="121"/>
      <c r="HA29" s="121"/>
      <c r="HB29" s="121"/>
      <c r="HC29" s="121"/>
      <c r="HD29" s="121"/>
      <c r="HE29" s="121"/>
      <c r="HF29" s="121"/>
      <c r="HG29" s="121"/>
      <c r="HH29" s="121"/>
      <c r="HI29" s="121"/>
      <c r="HJ29" s="121"/>
      <c r="HK29" s="121"/>
      <c r="HL29" s="121"/>
      <c r="HM29" s="121"/>
      <c r="HN29" s="121"/>
      <c r="HO29" s="121"/>
      <c r="HP29" s="121"/>
      <c r="HQ29" s="121"/>
      <c r="HR29" s="121"/>
      <c r="HS29" s="121"/>
      <c r="HT29" s="121"/>
      <c r="HU29" s="121"/>
      <c r="HV29" s="121"/>
      <c r="HW29" s="121"/>
      <c r="HX29" s="121"/>
      <c r="HY29" s="121"/>
      <c r="HZ29" s="121"/>
      <c r="IA29" s="121"/>
      <c r="IB29" s="121"/>
      <c r="IC29" s="121"/>
      <c r="ID29" s="121"/>
      <c r="IE29" s="121"/>
    </row>
    <row r="30" spans="1:239" ht="16.149999999999999" customHeight="1" x14ac:dyDescent="0.25">
      <c r="A30" s="121"/>
      <c r="B30" s="160">
        <v>3831</v>
      </c>
      <c r="C30" s="184" t="str">
        <f>+'[2]Costos Habilitar Material'!$C$33</f>
        <v>Adquisición de Plástico emplaye</v>
      </c>
      <c r="D30" s="180">
        <v>1</v>
      </c>
      <c r="E30" s="179">
        <f>+'[2]Costos Habilitar Material'!$E$33</f>
        <v>859</v>
      </c>
      <c r="F30" s="179">
        <f>+D30*E30</f>
        <v>859</v>
      </c>
      <c r="G30" s="183"/>
      <c r="H30" s="165">
        <f t="shared" si="21"/>
        <v>859</v>
      </c>
      <c r="I30" s="165"/>
      <c r="J30" s="165"/>
      <c r="K30" s="165"/>
      <c r="L30" s="165"/>
      <c r="M30" s="183"/>
      <c r="N30" s="165"/>
      <c r="O30" s="165"/>
      <c r="P30" s="165"/>
      <c r="Q30" s="165"/>
      <c r="R30" s="165"/>
      <c r="S30" s="165">
        <f t="shared" si="19"/>
        <v>859</v>
      </c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  <c r="DJ30" s="121"/>
      <c r="DK30" s="121"/>
      <c r="DL30" s="121"/>
      <c r="DM30" s="121"/>
      <c r="DN30" s="121"/>
      <c r="DO30" s="121"/>
      <c r="DP30" s="121"/>
      <c r="DQ30" s="121"/>
      <c r="DR30" s="121"/>
      <c r="DS30" s="121"/>
      <c r="DT30" s="121"/>
      <c r="DU30" s="121"/>
      <c r="DV30" s="121"/>
      <c r="DW30" s="121"/>
      <c r="DX30" s="121"/>
      <c r="DY30" s="121"/>
      <c r="DZ30" s="121"/>
      <c r="EA30" s="121"/>
      <c r="EB30" s="121"/>
      <c r="EC30" s="121"/>
      <c r="ED30" s="121"/>
      <c r="EE30" s="121"/>
      <c r="EF30" s="121"/>
      <c r="EG30" s="121"/>
      <c r="EH30" s="121"/>
      <c r="EI30" s="121"/>
      <c r="EJ30" s="121"/>
      <c r="EK30" s="121"/>
      <c r="EL30" s="121"/>
      <c r="EM30" s="121"/>
      <c r="EN30" s="121"/>
      <c r="EO30" s="121"/>
      <c r="EP30" s="121"/>
      <c r="EQ30" s="121"/>
      <c r="ER30" s="121"/>
      <c r="ES30" s="121"/>
      <c r="ET30" s="121"/>
      <c r="EU30" s="121"/>
      <c r="EV30" s="121"/>
      <c r="EW30" s="121"/>
      <c r="EX30" s="121"/>
      <c r="EY30" s="121"/>
      <c r="EZ30" s="121"/>
      <c r="FA30" s="121"/>
      <c r="FB30" s="121"/>
      <c r="FC30" s="121"/>
      <c r="FD30" s="121"/>
      <c r="FE30" s="121"/>
      <c r="FF30" s="121"/>
      <c r="FG30" s="121"/>
      <c r="FH30" s="121"/>
      <c r="FI30" s="121"/>
      <c r="FJ30" s="121"/>
      <c r="FK30" s="121"/>
      <c r="FL30" s="121"/>
      <c r="FM30" s="121"/>
      <c r="FN30" s="121"/>
      <c r="FO30" s="121"/>
      <c r="FP30" s="121"/>
      <c r="FQ30" s="121"/>
      <c r="FR30" s="121"/>
      <c r="FS30" s="121"/>
      <c r="FT30" s="121"/>
      <c r="FU30" s="121"/>
      <c r="FV30" s="121"/>
      <c r="FW30" s="121"/>
      <c r="FX30" s="121"/>
      <c r="FY30" s="121"/>
      <c r="FZ30" s="121"/>
      <c r="GA30" s="121"/>
      <c r="GB30" s="121"/>
      <c r="GC30" s="121"/>
      <c r="GD30" s="121"/>
      <c r="GE30" s="121"/>
      <c r="GF30" s="121"/>
      <c r="GG30" s="121"/>
      <c r="GH30" s="121"/>
      <c r="GI30" s="121"/>
      <c r="GJ30" s="121"/>
      <c r="GK30" s="121"/>
      <c r="GL30" s="121"/>
      <c r="GM30" s="121"/>
      <c r="GN30" s="121"/>
      <c r="GO30" s="121"/>
      <c r="GP30" s="121"/>
      <c r="GQ30" s="121"/>
      <c r="GR30" s="121"/>
      <c r="GS30" s="121"/>
      <c r="GT30" s="121"/>
      <c r="GU30" s="121"/>
      <c r="GV30" s="121"/>
      <c r="GW30" s="121"/>
      <c r="GX30" s="121"/>
      <c r="GY30" s="121"/>
      <c r="GZ30" s="121"/>
      <c r="HA30" s="121"/>
      <c r="HB30" s="121"/>
      <c r="HC30" s="121"/>
      <c r="HD30" s="121"/>
      <c r="HE30" s="121"/>
      <c r="HF30" s="121"/>
      <c r="HG30" s="121"/>
      <c r="HH30" s="121"/>
      <c r="HI30" s="121"/>
      <c r="HJ30" s="121"/>
      <c r="HK30" s="121"/>
      <c r="HL30" s="121"/>
      <c r="HM30" s="121"/>
      <c r="HN30" s="121"/>
      <c r="HO30" s="121"/>
      <c r="HP30" s="121"/>
      <c r="HQ30" s="121"/>
      <c r="HR30" s="121"/>
      <c r="HS30" s="121"/>
      <c r="HT30" s="121"/>
      <c r="HU30" s="121"/>
      <c r="HV30" s="121"/>
      <c r="HW30" s="121"/>
      <c r="HX30" s="121"/>
      <c r="HY30" s="121"/>
      <c r="HZ30" s="121"/>
      <c r="IA30" s="121"/>
      <c r="IB30" s="121"/>
      <c r="IC30" s="121"/>
      <c r="ID30" s="121"/>
      <c r="IE30" s="121"/>
    </row>
    <row r="31" spans="1:239" ht="16.149999999999999" customHeight="1" x14ac:dyDescent="0.25">
      <c r="A31" s="121"/>
      <c r="B31" s="160">
        <v>3831</v>
      </c>
      <c r="C31" s="184" t="str">
        <f>+'[2]Costos Habilitar Material'!$C$34</f>
        <v>Adquisición de Cinta empaque</v>
      </c>
      <c r="D31" s="180">
        <v>1</v>
      </c>
      <c r="E31" s="179">
        <f>+'[2]Costos Habilitar Material'!$E$34</f>
        <v>2757</v>
      </c>
      <c r="F31" s="179">
        <f t="shared" si="20"/>
        <v>2757</v>
      </c>
      <c r="G31" s="183"/>
      <c r="H31" s="165">
        <f t="shared" si="21"/>
        <v>2757</v>
      </c>
      <c r="I31" s="165"/>
      <c r="J31" s="165"/>
      <c r="K31" s="165"/>
      <c r="L31" s="165"/>
      <c r="M31" s="183"/>
      <c r="N31" s="165"/>
      <c r="O31" s="165"/>
      <c r="P31" s="165"/>
      <c r="Q31" s="165"/>
      <c r="R31" s="165"/>
      <c r="S31" s="165">
        <f t="shared" si="19"/>
        <v>2757</v>
      </c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  <c r="CD31" s="121"/>
      <c r="CE31" s="121"/>
      <c r="CF31" s="121"/>
      <c r="CG31" s="121"/>
      <c r="CH31" s="121"/>
      <c r="CI31" s="121"/>
      <c r="CJ31" s="121"/>
      <c r="CK31" s="121"/>
      <c r="CL31" s="121"/>
      <c r="CM31" s="121"/>
      <c r="CN31" s="121"/>
      <c r="CO31" s="121"/>
      <c r="CP31" s="121"/>
      <c r="CQ31" s="121"/>
      <c r="CR31" s="121"/>
      <c r="CS31" s="121"/>
      <c r="CT31" s="121"/>
      <c r="CU31" s="121"/>
      <c r="CV31" s="121"/>
      <c r="CW31" s="121"/>
      <c r="CX31" s="121"/>
      <c r="CY31" s="121"/>
      <c r="CZ31" s="121"/>
      <c r="DA31" s="121"/>
      <c r="DB31" s="121"/>
      <c r="DC31" s="121"/>
      <c r="DD31" s="121"/>
      <c r="DE31" s="121"/>
      <c r="DF31" s="121"/>
      <c r="DG31" s="121"/>
      <c r="DH31" s="121"/>
      <c r="DI31" s="121"/>
      <c r="DJ31" s="121"/>
      <c r="DK31" s="121"/>
      <c r="DL31" s="121"/>
      <c r="DM31" s="121"/>
      <c r="DN31" s="121"/>
      <c r="DO31" s="121"/>
      <c r="DP31" s="121"/>
      <c r="DQ31" s="121"/>
      <c r="DR31" s="121"/>
      <c r="DS31" s="121"/>
      <c r="DT31" s="121"/>
      <c r="DU31" s="121"/>
      <c r="DV31" s="121"/>
      <c r="DW31" s="121"/>
      <c r="DX31" s="121"/>
      <c r="DY31" s="121"/>
      <c r="DZ31" s="121"/>
      <c r="EA31" s="121"/>
      <c r="EB31" s="121"/>
      <c r="EC31" s="121"/>
      <c r="ED31" s="121"/>
      <c r="EE31" s="121"/>
      <c r="EF31" s="121"/>
      <c r="EG31" s="121"/>
      <c r="EH31" s="121"/>
      <c r="EI31" s="121"/>
      <c r="EJ31" s="121"/>
      <c r="EK31" s="121"/>
      <c r="EL31" s="121"/>
      <c r="EM31" s="121"/>
      <c r="EN31" s="121"/>
      <c r="EO31" s="121"/>
      <c r="EP31" s="121"/>
      <c r="EQ31" s="121"/>
      <c r="ER31" s="121"/>
      <c r="ES31" s="121"/>
      <c r="ET31" s="121"/>
      <c r="EU31" s="121"/>
      <c r="EV31" s="121"/>
      <c r="EW31" s="121"/>
      <c r="EX31" s="121"/>
      <c r="EY31" s="121"/>
      <c r="EZ31" s="121"/>
      <c r="FA31" s="121"/>
      <c r="FB31" s="121"/>
      <c r="FC31" s="121"/>
      <c r="FD31" s="121"/>
      <c r="FE31" s="121"/>
      <c r="FF31" s="121"/>
      <c r="FG31" s="121"/>
      <c r="FH31" s="121"/>
      <c r="FI31" s="121"/>
      <c r="FJ31" s="121"/>
      <c r="FK31" s="121"/>
      <c r="FL31" s="121"/>
      <c r="FM31" s="121"/>
      <c r="FN31" s="121"/>
      <c r="FO31" s="121"/>
      <c r="FP31" s="121"/>
      <c r="FQ31" s="121"/>
      <c r="FR31" s="121"/>
      <c r="FS31" s="121"/>
      <c r="FT31" s="121"/>
      <c r="FU31" s="121"/>
      <c r="FV31" s="121"/>
      <c r="FW31" s="121"/>
      <c r="FX31" s="121"/>
      <c r="FY31" s="121"/>
      <c r="FZ31" s="121"/>
      <c r="GA31" s="121"/>
      <c r="GB31" s="121"/>
      <c r="GC31" s="121"/>
      <c r="GD31" s="121"/>
      <c r="GE31" s="121"/>
      <c r="GF31" s="121"/>
      <c r="GG31" s="121"/>
      <c r="GH31" s="121"/>
      <c r="GI31" s="121"/>
      <c r="GJ31" s="121"/>
      <c r="GK31" s="121"/>
      <c r="GL31" s="121"/>
      <c r="GM31" s="121"/>
      <c r="GN31" s="121"/>
      <c r="GO31" s="121"/>
      <c r="GP31" s="121"/>
      <c r="GQ31" s="121"/>
      <c r="GR31" s="121"/>
      <c r="GS31" s="121"/>
      <c r="GT31" s="121"/>
      <c r="GU31" s="121"/>
      <c r="GV31" s="121"/>
      <c r="GW31" s="121"/>
      <c r="GX31" s="121"/>
      <c r="GY31" s="121"/>
      <c r="GZ31" s="121"/>
      <c r="HA31" s="121"/>
      <c r="HB31" s="121"/>
      <c r="HC31" s="121"/>
      <c r="HD31" s="121"/>
      <c r="HE31" s="121"/>
      <c r="HF31" s="121"/>
      <c r="HG31" s="121"/>
      <c r="HH31" s="121"/>
      <c r="HI31" s="121"/>
      <c r="HJ31" s="121"/>
      <c r="HK31" s="121"/>
      <c r="HL31" s="121"/>
      <c r="HM31" s="121"/>
      <c r="HN31" s="121"/>
      <c r="HO31" s="121"/>
      <c r="HP31" s="121"/>
      <c r="HQ31" s="121"/>
      <c r="HR31" s="121"/>
      <c r="HS31" s="121"/>
      <c r="HT31" s="121"/>
      <c r="HU31" s="121"/>
      <c r="HV31" s="121"/>
      <c r="HW31" s="121"/>
      <c r="HX31" s="121"/>
      <c r="HY31" s="121"/>
      <c r="HZ31" s="121"/>
      <c r="IA31" s="121"/>
      <c r="IB31" s="121"/>
      <c r="IC31" s="121"/>
      <c r="ID31" s="121"/>
      <c r="IE31" s="121"/>
    </row>
    <row r="32" spans="1:239" ht="16.149999999999999" customHeight="1" x14ac:dyDescent="0.25">
      <c r="A32" s="121"/>
      <c r="B32" s="160">
        <v>3831</v>
      </c>
      <c r="C32" s="184" t="str">
        <f>+'[2]Costos Habilitar Material'!$C$35</f>
        <v>Adquisición de Flejadora</v>
      </c>
      <c r="D32" s="180">
        <v>1</v>
      </c>
      <c r="E32" s="179">
        <f>+'[2]Costos Habilitar Material'!$E$35</f>
        <v>15092</v>
      </c>
      <c r="F32" s="179">
        <f t="shared" si="20"/>
        <v>15092</v>
      </c>
      <c r="G32" s="183"/>
      <c r="H32" s="165">
        <f t="shared" si="21"/>
        <v>15092</v>
      </c>
      <c r="I32" s="165"/>
      <c r="J32" s="165"/>
      <c r="K32" s="165"/>
      <c r="L32" s="165"/>
      <c r="M32" s="183"/>
      <c r="N32" s="165"/>
      <c r="O32" s="165"/>
      <c r="P32" s="165"/>
      <c r="Q32" s="165"/>
      <c r="R32" s="165"/>
      <c r="S32" s="165">
        <f t="shared" si="19"/>
        <v>15092</v>
      </c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  <c r="DJ32" s="121"/>
      <c r="DK32" s="121"/>
      <c r="DL32" s="121"/>
      <c r="DM32" s="121"/>
      <c r="DN32" s="121"/>
      <c r="DO32" s="121"/>
      <c r="DP32" s="121"/>
      <c r="DQ32" s="121"/>
      <c r="DR32" s="121"/>
      <c r="DS32" s="121"/>
      <c r="DT32" s="121"/>
      <c r="DU32" s="121"/>
      <c r="DV32" s="121"/>
      <c r="DW32" s="121"/>
      <c r="DX32" s="121"/>
      <c r="DY32" s="121"/>
      <c r="DZ32" s="121"/>
      <c r="EA32" s="121"/>
      <c r="EB32" s="121"/>
      <c r="EC32" s="121"/>
      <c r="ED32" s="121"/>
      <c r="EE32" s="121"/>
      <c r="EF32" s="121"/>
      <c r="EG32" s="121"/>
      <c r="EH32" s="121"/>
      <c r="EI32" s="121"/>
      <c r="EJ32" s="121"/>
      <c r="EK32" s="121"/>
      <c r="EL32" s="121"/>
      <c r="EM32" s="121"/>
      <c r="EN32" s="121"/>
      <c r="EO32" s="121"/>
      <c r="EP32" s="121"/>
      <c r="EQ32" s="121"/>
      <c r="ER32" s="121"/>
      <c r="ES32" s="121"/>
      <c r="ET32" s="121"/>
      <c r="EU32" s="121"/>
      <c r="EV32" s="121"/>
      <c r="EW32" s="121"/>
      <c r="EX32" s="121"/>
      <c r="EY32" s="121"/>
      <c r="EZ32" s="121"/>
      <c r="FA32" s="121"/>
      <c r="FB32" s="121"/>
      <c r="FC32" s="121"/>
      <c r="FD32" s="121"/>
      <c r="FE32" s="121"/>
      <c r="FF32" s="121"/>
      <c r="FG32" s="121"/>
      <c r="FH32" s="121"/>
      <c r="FI32" s="121"/>
      <c r="FJ32" s="121"/>
      <c r="FK32" s="121"/>
      <c r="FL32" s="121"/>
      <c r="FM32" s="121"/>
      <c r="FN32" s="121"/>
      <c r="FO32" s="121"/>
      <c r="FP32" s="121"/>
      <c r="FQ32" s="121"/>
      <c r="FR32" s="121"/>
      <c r="FS32" s="121"/>
      <c r="FT32" s="121"/>
      <c r="FU32" s="121"/>
      <c r="FV32" s="121"/>
      <c r="FW32" s="121"/>
      <c r="FX32" s="121"/>
      <c r="FY32" s="121"/>
      <c r="FZ32" s="121"/>
      <c r="GA32" s="121"/>
      <c r="GB32" s="121"/>
      <c r="GC32" s="121"/>
      <c r="GD32" s="121"/>
      <c r="GE32" s="121"/>
      <c r="GF32" s="121"/>
      <c r="GG32" s="121"/>
      <c r="GH32" s="121"/>
      <c r="GI32" s="121"/>
      <c r="GJ32" s="121"/>
      <c r="GK32" s="121"/>
      <c r="GL32" s="121"/>
      <c r="GM32" s="121"/>
      <c r="GN32" s="121"/>
      <c r="GO32" s="121"/>
      <c r="GP32" s="121"/>
      <c r="GQ32" s="121"/>
      <c r="GR32" s="121"/>
      <c r="GS32" s="121"/>
      <c r="GT32" s="121"/>
      <c r="GU32" s="121"/>
      <c r="GV32" s="121"/>
      <c r="GW32" s="121"/>
      <c r="GX32" s="121"/>
      <c r="GY32" s="121"/>
      <c r="GZ32" s="121"/>
      <c r="HA32" s="121"/>
      <c r="HB32" s="121"/>
      <c r="HC32" s="121"/>
      <c r="HD32" s="121"/>
      <c r="HE32" s="121"/>
      <c r="HF32" s="121"/>
      <c r="HG32" s="121"/>
      <c r="HH32" s="121"/>
      <c r="HI32" s="121"/>
      <c r="HJ32" s="121"/>
      <c r="HK32" s="121"/>
      <c r="HL32" s="121"/>
      <c r="HM32" s="121"/>
      <c r="HN32" s="121"/>
      <c r="HO32" s="121"/>
      <c r="HP32" s="121"/>
      <c r="HQ32" s="121"/>
      <c r="HR32" s="121"/>
      <c r="HS32" s="121"/>
      <c r="HT32" s="121"/>
      <c r="HU32" s="121"/>
      <c r="HV32" s="121"/>
      <c r="HW32" s="121"/>
      <c r="HX32" s="121"/>
      <c r="HY32" s="121"/>
      <c r="HZ32" s="121"/>
      <c r="IA32" s="121"/>
      <c r="IB32" s="121"/>
      <c r="IC32" s="121"/>
      <c r="ID32" s="121"/>
      <c r="IE32" s="121"/>
    </row>
    <row r="33" spans="1:239" ht="16.149999999999999" customHeight="1" x14ac:dyDescent="0.25">
      <c r="A33" s="121"/>
      <c r="B33" s="160">
        <v>3831</v>
      </c>
      <c r="C33" s="184" t="str">
        <f>+'[2]Costos Habilitar Material'!$C$36</f>
        <v>Adquisición de Fleje</v>
      </c>
      <c r="D33" s="180">
        <v>1</v>
      </c>
      <c r="E33" s="179">
        <f>+'[2]Costos Habilitar Material'!$E$36</f>
        <v>5039</v>
      </c>
      <c r="F33" s="179">
        <f t="shared" si="20"/>
        <v>5039</v>
      </c>
      <c r="G33" s="183"/>
      <c r="H33" s="165">
        <f t="shared" si="21"/>
        <v>5039</v>
      </c>
      <c r="I33" s="165"/>
      <c r="J33" s="165"/>
      <c r="K33" s="165"/>
      <c r="L33" s="165"/>
      <c r="M33" s="183"/>
      <c r="N33" s="165"/>
      <c r="O33" s="165"/>
      <c r="P33" s="165"/>
      <c r="Q33" s="165"/>
      <c r="R33" s="165"/>
      <c r="S33" s="165">
        <f t="shared" si="19"/>
        <v>5039</v>
      </c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  <c r="BM33" s="121"/>
      <c r="BN33" s="121"/>
      <c r="BO33" s="121"/>
      <c r="BP33" s="121"/>
      <c r="BQ33" s="121"/>
      <c r="BR33" s="121"/>
      <c r="BS33" s="121"/>
      <c r="BT33" s="121"/>
      <c r="BU33" s="121"/>
      <c r="BV33" s="121"/>
      <c r="BW33" s="121"/>
      <c r="BX33" s="121"/>
      <c r="BY33" s="121"/>
      <c r="BZ33" s="121"/>
      <c r="CA33" s="121"/>
      <c r="CB33" s="121"/>
      <c r="CC33" s="121"/>
      <c r="CD33" s="121"/>
      <c r="CE33" s="121"/>
      <c r="CF33" s="121"/>
      <c r="CG33" s="121"/>
      <c r="CH33" s="121"/>
      <c r="CI33" s="121"/>
      <c r="CJ33" s="121"/>
      <c r="CK33" s="121"/>
      <c r="CL33" s="121"/>
      <c r="CM33" s="121"/>
      <c r="CN33" s="121"/>
      <c r="CO33" s="121"/>
      <c r="CP33" s="121"/>
      <c r="CQ33" s="121"/>
      <c r="CR33" s="121"/>
      <c r="CS33" s="121"/>
      <c r="CT33" s="121"/>
      <c r="CU33" s="121"/>
      <c r="CV33" s="121"/>
      <c r="CW33" s="121"/>
      <c r="CX33" s="121"/>
      <c r="CY33" s="121"/>
      <c r="CZ33" s="121"/>
      <c r="DA33" s="121"/>
      <c r="DB33" s="121"/>
      <c r="DC33" s="121"/>
      <c r="DD33" s="121"/>
      <c r="DE33" s="121"/>
      <c r="DF33" s="121"/>
      <c r="DG33" s="121"/>
      <c r="DH33" s="121"/>
      <c r="DI33" s="121"/>
      <c r="DJ33" s="121"/>
      <c r="DK33" s="121"/>
      <c r="DL33" s="121"/>
      <c r="DM33" s="121"/>
      <c r="DN33" s="121"/>
      <c r="DO33" s="121"/>
      <c r="DP33" s="121"/>
      <c r="DQ33" s="121"/>
      <c r="DR33" s="121"/>
      <c r="DS33" s="121"/>
      <c r="DT33" s="121"/>
      <c r="DU33" s="121"/>
      <c r="DV33" s="121"/>
      <c r="DW33" s="121"/>
      <c r="DX33" s="121"/>
      <c r="DY33" s="121"/>
      <c r="DZ33" s="121"/>
      <c r="EA33" s="121"/>
      <c r="EB33" s="121"/>
      <c r="EC33" s="121"/>
      <c r="ED33" s="121"/>
      <c r="EE33" s="121"/>
      <c r="EF33" s="121"/>
      <c r="EG33" s="121"/>
      <c r="EH33" s="121"/>
      <c r="EI33" s="121"/>
      <c r="EJ33" s="121"/>
      <c r="EK33" s="121"/>
      <c r="EL33" s="121"/>
      <c r="EM33" s="121"/>
      <c r="EN33" s="121"/>
      <c r="EO33" s="121"/>
      <c r="EP33" s="121"/>
      <c r="EQ33" s="121"/>
      <c r="ER33" s="121"/>
      <c r="ES33" s="121"/>
      <c r="ET33" s="121"/>
      <c r="EU33" s="121"/>
      <c r="EV33" s="121"/>
      <c r="EW33" s="121"/>
      <c r="EX33" s="121"/>
      <c r="EY33" s="121"/>
      <c r="EZ33" s="121"/>
      <c r="FA33" s="121"/>
      <c r="FB33" s="121"/>
      <c r="FC33" s="121"/>
      <c r="FD33" s="121"/>
      <c r="FE33" s="121"/>
      <c r="FF33" s="121"/>
      <c r="FG33" s="121"/>
      <c r="FH33" s="121"/>
      <c r="FI33" s="121"/>
      <c r="FJ33" s="121"/>
      <c r="FK33" s="121"/>
      <c r="FL33" s="121"/>
      <c r="FM33" s="121"/>
      <c r="FN33" s="121"/>
      <c r="FO33" s="121"/>
      <c r="FP33" s="121"/>
      <c r="FQ33" s="121"/>
      <c r="FR33" s="121"/>
      <c r="FS33" s="121"/>
      <c r="FT33" s="121"/>
      <c r="FU33" s="121"/>
      <c r="FV33" s="121"/>
      <c r="FW33" s="121"/>
      <c r="FX33" s="121"/>
      <c r="FY33" s="121"/>
      <c r="FZ33" s="121"/>
      <c r="GA33" s="121"/>
      <c r="GB33" s="121"/>
      <c r="GC33" s="121"/>
      <c r="GD33" s="121"/>
      <c r="GE33" s="121"/>
      <c r="GF33" s="121"/>
      <c r="GG33" s="121"/>
      <c r="GH33" s="121"/>
      <c r="GI33" s="121"/>
      <c r="GJ33" s="121"/>
      <c r="GK33" s="121"/>
      <c r="GL33" s="121"/>
      <c r="GM33" s="121"/>
      <c r="GN33" s="121"/>
      <c r="GO33" s="121"/>
      <c r="GP33" s="121"/>
      <c r="GQ33" s="121"/>
      <c r="GR33" s="121"/>
      <c r="GS33" s="121"/>
      <c r="GT33" s="121"/>
      <c r="GU33" s="121"/>
      <c r="GV33" s="121"/>
      <c r="GW33" s="121"/>
      <c r="GX33" s="121"/>
      <c r="GY33" s="121"/>
      <c r="GZ33" s="121"/>
      <c r="HA33" s="121"/>
      <c r="HB33" s="121"/>
      <c r="HC33" s="121"/>
      <c r="HD33" s="121"/>
      <c r="HE33" s="121"/>
      <c r="HF33" s="121"/>
      <c r="HG33" s="121"/>
      <c r="HH33" s="121"/>
      <c r="HI33" s="121"/>
      <c r="HJ33" s="121"/>
      <c r="HK33" s="121"/>
      <c r="HL33" s="121"/>
      <c r="HM33" s="121"/>
      <c r="HN33" s="121"/>
      <c r="HO33" s="121"/>
      <c r="HP33" s="121"/>
      <c r="HQ33" s="121"/>
      <c r="HR33" s="121"/>
      <c r="HS33" s="121"/>
      <c r="HT33" s="121"/>
      <c r="HU33" s="121"/>
      <c r="HV33" s="121"/>
      <c r="HW33" s="121"/>
      <c r="HX33" s="121"/>
      <c r="HY33" s="121"/>
      <c r="HZ33" s="121"/>
      <c r="IA33" s="121"/>
      <c r="IB33" s="121"/>
      <c r="IC33" s="121"/>
      <c r="ID33" s="121"/>
      <c r="IE33" s="121"/>
    </row>
    <row r="34" spans="1:239" ht="16.149999999999999" customHeight="1" x14ac:dyDescent="0.25">
      <c r="A34" s="121"/>
      <c r="B34" s="160">
        <v>3831</v>
      </c>
      <c r="C34" s="184" t="str">
        <f>+'[2]Costos Habilitar Material'!$C$37</f>
        <v>Fumigado semestral</v>
      </c>
      <c r="D34" s="188">
        <v>2</v>
      </c>
      <c r="E34" s="179">
        <f>+'[2]Costos Habilitar Material'!$E$37/2</f>
        <v>11025</v>
      </c>
      <c r="F34" s="179">
        <f>+E34*D34</f>
        <v>22050</v>
      </c>
      <c r="G34" s="183">
        <f>+F34/2</f>
        <v>11025</v>
      </c>
      <c r="H34" s="165"/>
      <c r="I34" s="165"/>
      <c r="J34" s="165"/>
      <c r="K34" s="165"/>
      <c r="L34" s="165">
        <f>+F34/2</f>
        <v>11025</v>
      </c>
      <c r="M34" s="183"/>
      <c r="N34" s="165"/>
      <c r="O34" s="165"/>
      <c r="P34" s="165"/>
      <c r="Q34" s="165"/>
      <c r="R34" s="165"/>
      <c r="S34" s="165">
        <f t="shared" si="19"/>
        <v>22050</v>
      </c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  <c r="CD34" s="121"/>
      <c r="CE34" s="121"/>
      <c r="CF34" s="121"/>
      <c r="CG34" s="121"/>
      <c r="CH34" s="121"/>
      <c r="CI34" s="121"/>
      <c r="CJ34" s="121"/>
      <c r="CK34" s="121"/>
      <c r="CL34" s="121"/>
      <c r="CM34" s="121"/>
      <c r="CN34" s="121"/>
      <c r="CO34" s="121"/>
      <c r="CP34" s="121"/>
      <c r="CQ34" s="121"/>
      <c r="CR34" s="121"/>
      <c r="CS34" s="121"/>
      <c r="CT34" s="121"/>
      <c r="CU34" s="121"/>
      <c r="CV34" s="121"/>
      <c r="CW34" s="121"/>
      <c r="CX34" s="121"/>
      <c r="CY34" s="121"/>
      <c r="CZ34" s="121"/>
      <c r="DA34" s="121"/>
      <c r="DB34" s="121"/>
      <c r="DC34" s="121"/>
      <c r="DD34" s="121"/>
      <c r="DE34" s="121"/>
      <c r="DF34" s="121"/>
      <c r="DG34" s="121"/>
      <c r="DH34" s="121"/>
      <c r="DI34" s="121"/>
      <c r="DJ34" s="121"/>
      <c r="DK34" s="121"/>
      <c r="DL34" s="121"/>
      <c r="DM34" s="121"/>
      <c r="DN34" s="121"/>
      <c r="DO34" s="121"/>
      <c r="DP34" s="121"/>
      <c r="DQ34" s="121"/>
      <c r="DR34" s="121"/>
      <c r="DS34" s="121"/>
      <c r="DT34" s="121"/>
      <c r="DU34" s="121"/>
      <c r="DV34" s="121"/>
      <c r="DW34" s="121"/>
      <c r="DX34" s="121"/>
      <c r="DY34" s="121"/>
      <c r="DZ34" s="121"/>
      <c r="EA34" s="121"/>
      <c r="EB34" s="121"/>
      <c r="EC34" s="121"/>
      <c r="ED34" s="121"/>
      <c r="EE34" s="121"/>
      <c r="EF34" s="121"/>
      <c r="EG34" s="121"/>
      <c r="EH34" s="121"/>
      <c r="EI34" s="121"/>
      <c r="EJ34" s="121"/>
      <c r="EK34" s="121"/>
      <c r="EL34" s="121"/>
      <c r="EM34" s="121"/>
      <c r="EN34" s="121"/>
      <c r="EO34" s="121"/>
      <c r="EP34" s="121"/>
      <c r="EQ34" s="121"/>
      <c r="ER34" s="121"/>
      <c r="ES34" s="121"/>
      <c r="ET34" s="121"/>
      <c r="EU34" s="121"/>
      <c r="EV34" s="121"/>
      <c r="EW34" s="121"/>
      <c r="EX34" s="121"/>
      <c r="EY34" s="121"/>
      <c r="EZ34" s="121"/>
      <c r="FA34" s="121"/>
      <c r="FB34" s="121"/>
      <c r="FC34" s="121"/>
      <c r="FD34" s="121"/>
      <c r="FE34" s="121"/>
      <c r="FF34" s="121"/>
      <c r="FG34" s="121"/>
      <c r="FH34" s="121"/>
      <c r="FI34" s="121"/>
      <c r="FJ34" s="121"/>
      <c r="FK34" s="121"/>
      <c r="FL34" s="121"/>
      <c r="FM34" s="121"/>
      <c r="FN34" s="121"/>
      <c r="FO34" s="121"/>
      <c r="FP34" s="121"/>
      <c r="FQ34" s="121"/>
      <c r="FR34" s="121"/>
      <c r="FS34" s="121"/>
      <c r="FT34" s="121"/>
      <c r="FU34" s="121"/>
      <c r="FV34" s="121"/>
      <c r="FW34" s="121"/>
      <c r="FX34" s="121"/>
      <c r="FY34" s="121"/>
      <c r="FZ34" s="121"/>
      <c r="GA34" s="121"/>
      <c r="GB34" s="121"/>
      <c r="GC34" s="121"/>
      <c r="GD34" s="121"/>
      <c r="GE34" s="121"/>
      <c r="GF34" s="121"/>
      <c r="GG34" s="121"/>
      <c r="GH34" s="121"/>
      <c r="GI34" s="121"/>
      <c r="GJ34" s="121"/>
      <c r="GK34" s="121"/>
      <c r="GL34" s="121"/>
      <c r="GM34" s="121"/>
      <c r="GN34" s="121"/>
      <c r="GO34" s="121"/>
      <c r="GP34" s="121"/>
      <c r="GQ34" s="121"/>
      <c r="GR34" s="121"/>
      <c r="GS34" s="121"/>
      <c r="GT34" s="121"/>
      <c r="GU34" s="121"/>
      <c r="GV34" s="121"/>
      <c r="GW34" s="121"/>
      <c r="GX34" s="121"/>
      <c r="GY34" s="121"/>
      <c r="GZ34" s="121"/>
      <c r="HA34" s="121"/>
      <c r="HB34" s="121"/>
      <c r="HC34" s="121"/>
      <c r="HD34" s="121"/>
      <c r="HE34" s="121"/>
      <c r="HF34" s="121"/>
      <c r="HG34" s="121"/>
      <c r="HH34" s="121"/>
      <c r="HI34" s="121"/>
      <c r="HJ34" s="121"/>
      <c r="HK34" s="121"/>
      <c r="HL34" s="121"/>
      <c r="HM34" s="121"/>
      <c r="HN34" s="121"/>
      <c r="HO34" s="121"/>
      <c r="HP34" s="121"/>
      <c r="HQ34" s="121"/>
      <c r="HR34" s="121"/>
      <c r="HS34" s="121"/>
      <c r="HT34" s="121"/>
      <c r="HU34" s="121"/>
      <c r="HV34" s="121"/>
      <c r="HW34" s="121"/>
      <c r="HX34" s="121"/>
      <c r="HY34" s="121"/>
      <c r="HZ34" s="121"/>
      <c r="IA34" s="121"/>
      <c r="IB34" s="121"/>
      <c r="IC34" s="121"/>
      <c r="ID34" s="121"/>
      <c r="IE34" s="121"/>
    </row>
    <row r="35" spans="1:239" ht="16.149999999999999" customHeight="1" thickBot="1" x14ac:dyDescent="0.3">
      <c r="A35" s="121"/>
      <c r="B35" s="164">
        <v>5111</v>
      </c>
      <c r="C35" s="163" t="s">
        <v>166</v>
      </c>
      <c r="D35" s="125"/>
      <c r="E35" s="125"/>
      <c r="F35" s="124">
        <f>SUM(F36:F37)</f>
        <v>49282</v>
      </c>
      <c r="G35" s="124">
        <f t="shared" ref="G35:R35" si="22">SUM(G36:G37)</f>
        <v>0</v>
      </c>
      <c r="H35" s="124">
        <f t="shared" si="22"/>
        <v>49282</v>
      </c>
      <c r="I35" s="124">
        <f t="shared" si="22"/>
        <v>0</v>
      </c>
      <c r="J35" s="124">
        <f t="shared" si="22"/>
        <v>0</v>
      </c>
      <c r="K35" s="124">
        <f t="shared" si="22"/>
        <v>0</v>
      </c>
      <c r="L35" s="124">
        <f t="shared" si="22"/>
        <v>0</v>
      </c>
      <c r="M35" s="124">
        <f t="shared" si="22"/>
        <v>0</v>
      </c>
      <c r="N35" s="124">
        <f t="shared" si="22"/>
        <v>0</v>
      </c>
      <c r="O35" s="124">
        <f t="shared" si="22"/>
        <v>0</v>
      </c>
      <c r="P35" s="124">
        <f t="shared" si="22"/>
        <v>0</v>
      </c>
      <c r="Q35" s="124">
        <f t="shared" si="22"/>
        <v>0</v>
      </c>
      <c r="R35" s="124">
        <f t="shared" si="22"/>
        <v>0</v>
      </c>
      <c r="S35" s="124">
        <f>SUM(G35:R35)</f>
        <v>49282</v>
      </c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  <c r="CO35" s="121"/>
      <c r="CP35" s="121"/>
      <c r="CQ35" s="121"/>
      <c r="CR35" s="121"/>
      <c r="CS35" s="121"/>
      <c r="CT35" s="121"/>
      <c r="CU35" s="121"/>
      <c r="CV35" s="121"/>
      <c r="CW35" s="121"/>
      <c r="CX35" s="121"/>
      <c r="CY35" s="121"/>
      <c r="CZ35" s="121"/>
      <c r="DA35" s="121"/>
      <c r="DB35" s="121"/>
      <c r="DC35" s="121"/>
      <c r="DD35" s="121"/>
      <c r="DE35" s="121"/>
      <c r="DF35" s="121"/>
      <c r="DG35" s="121"/>
      <c r="DH35" s="121"/>
      <c r="DI35" s="121"/>
      <c r="DJ35" s="121"/>
      <c r="DK35" s="121"/>
      <c r="DL35" s="121"/>
      <c r="DM35" s="121"/>
      <c r="DN35" s="121"/>
      <c r="DO35" s="121"/>
      <c r="DP35" s="121"/>
      <c r="DQ35" s="121"/>
      <c r="DR35" s="121"/>
      <c r="DS35" s="121"/>
      <c r="DT35" s="121"/>
      <c r="DU35" s="121"/>
      <c r="DV35" s="121"/>
      <c r="DW35" s="121"/>
      <c r="DX35" s="121"/>
      <c r="DY35" s="121"/>
      <c r="DZ35" s="121"/>
      <c r="EA35" s="121"/>
      <c r="EB35" s="121"/>
      <c r="EC35" s="121"/>
      <c r="ED35" s="121"/>
      <c r="EE35" s="121"/>
      <c r="EF35" s="121"/>
      <c r="EG35" s="121"/>
      <c r="EH35" s="121"/>
      <c r="EI35" s="121"/>
      <c r="EJ35" s="121"/>
      <c r="EK35" s="121"/>
      <c r="EL35" s="121"/>
      <c r="EM35" s="121"/>
      <c r="EN35" s="121"/>
      <c r="EO35" s="121"/>
      <c r="EP35" s="121"/>
      <c r="EQ35" s="121"/>
      <c r="ER35" s="121"/>
      <c r="ES35" s="121"/>
      <c r="ET35" s="121"/>
      <c r="EU35" s="121"/>
      <c r="EV35" s="121"/>
      <c r="EW35" s="121"/>
      <c r="EX35" s="121"/>
      <c r="EY35" s="121"/>
      <c r="EZ35" s="121"/>
      <c r="FA35" s="121"/>
      <c r="FB35" s="121"/>
      <c r="FC35" s="121"/>
      <c r="FD35" s="121"/>
      <c r="FE35" s="121"/>
      <c r="FF35" s="121"/>
      <c r="FG35" s="121"/>
      <c r="FH35" s="121"/>
      <c r="FI35" s="121"/>
      <c r="FJ35" s="121"/>
      <c r="FK35" s="121"/>
      <c r="FL35" s="121"/>
      <c r="FM35" s="121"/>
      <c r="FN35" s="121"/>
      <c r="FO35" s="121"/>
      <c r="FP35" s="121"/>
      <c r="FQ35" s="121"/>
      <c r="FR35" s="121"/>
      <c r="FS35" s="121"/>
      <c r="FT35" s="121"/>
      <c r="FU35" s="121"/>
      <c r="FV35" s="121"/>
      <c r="FW35" s="121"/>
      <c r="FX35" s="121"/>
      <c r="FY35" s="121"/>
      <c r="FZ35" s="121"/>
      <c r="GA35" s="121"/>
      <c r="GB35" s="121"/>
      <c r="GC35" s="121"/>
      <c r="GD35" s="121"/>
      <c r="GE35" s="121"/>
      <c r="GF35" s="121"/>
      <c r="GG35" s="121"/>
      <c r="GH35" s="121"/>
      <c r="GI35" s="121"/>
      <c r="GJ35" s="121"/>
      <c r="GK35" s="121"/>
      <c r="GL35" s="121"/>
      <c r="GM35" s="121"/>
      <c r="GN35" s="121"/>
      <c r="GO35" s="121"/>
      <c r="GP35" s="121"/>
      <c r="GQ35" s="121"/>
      <c r="GR35" s="121"/>
      <c r="GS35" s="121"/>
      <c r="GT35" s="121"/>
      <c r="GU35" s="121"/>
      <c r="GV35" s="121"/>
      <c r="GW35" s="121"/>
      <c r="GX35" s="121"/>
      <c r="GY35" s="121"/>
      <c r="GZ35" s="121"/>
      <c r="HA35" s="121"/>
      <c r="HB35" s="121"/>
      <c r="HC35" s="121"/>
      <c r="HD35" s="121"/>
      <c r="HE35" s="121"/>
      <c r="HF35" s="121"/>
      <c r="HG35" s="121"/>
      <c r="HH35" s="121"/>
      <c r="HI35" s="121"/>
      <c r="HJ35" s="121"/>
      <c r="HK35" s="121"/>
      <c r="HL35" s="121"/>
      <c r="HM35" s="121"/>
      <c r="HN35" s="121"/>
      <c r="HO35" s="121"/>
      <c r="HP35" s="121"/>
      <c r="HQ35" s="121"/>
      <c r="HR35" s="121"/>
      <c r="HS35" s="121"/>
      <c r="HT35" s="121"/>
      <c r="HU35" s="121"/>
      <c r="HV35" s="121"/>
      <c r="HW35" s="121"/>
      <c r="HX35" s="121"/>
      <c r="HY35" s="121"/>
      <c r="HZ35" s="121"/>
      <c r="IA35" s="121"/>
      <c r="IB35" s="121"/>
      <c r="IC35" s="121"/>
      <c r="ID35" s="121"/>
      <c r="IE35" s="121"/>
    </row>
    <row r="36" spans="1:239" ht="16.149999999999999" customHeight="1" x14ac:dyDescent="0.3">
      <c r="A36" s="121"/>
      <c r="B36" s="160">
        <v>5111</v>
      </c>
      <c r="C36" s="181" t="str">
        <f>+'[2]Costos Habilitar Material'!$C$24</f>
        <v>Adquisición de Mesa de trabajo</v>
      </c>
      <c r="D36" s="180">
        <v>1</v>
      </c>
      <c r="E36" s="179">
        <f>+'[2]Costos Habilitar Material'!$E$24</f>
        <v>49282</v>
      </c>
      <c r="F36" s="179">
        <f>+D36*E36</f>
        <v>49282</v>
      </c>
      <c r="G36" s="183"/>
      <c r="H36" s="165">
        <f>+F36</f>
        <v>49282</v>
      </c>
      <c r="I36" s="165"/>
      <c r="J36" s="165"/>
      <c r="K36" s="165"/>
      <c r="L36" s="165"/>
      <c r="M36" s="183"/>
      <c r="N36" s="165"/>
      <c r="O36" s="165"/>
      <c r="P36" s="165"/>
      <c r="Q36" s="165"/>
      <c r="R36" s="165"/>
      <c r="S36" s="165">
        <f>SUM(G36:R36)</f>
        <v>49282</v>
      </c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21"/>
      <c r="BY36" s="121"/>
      <c r="BZ36" s="121"/>
      <c r="CA36" s="121"/>
      <c r="CB36" s="121"/>
      <c r="CC36" s="121"/>
      <c r="CD36" s="121"/>
      <c r="CE36" s="121"/>
      <c r="CF36" s="121"/>
      <c r="CG36" s="121"/>
      <c r="CH36" s="121"/>
      <c r="CI36" s="121"/>
      <c r="CJ36" s="121"/>
      <c r="CK36" s="121"/>
      <c r="CL36" s="121"/>
      <c r="CM36" s="121"/>
      <c r="CN36" s="121"/>
      <c r="CO36" s="121"/>
      <c r="CP36" s="121"/>
      <c r="CQ36" s="121"/>
      <c r="CR36" s="121"/>
      <c r="CS36" s="121"/>
      <c r="CT36" s="121"/>
      <c r="CU36" s="121"/>
      <c r="CV36" s="121"/>
      <c r="CW36" s="121"/>
      <c r="CX36" s="121"/>
      <c r="CY36" s="121"/>
      <c r="CZ36" s="121"/>
      <c r="DA36" s="121"/>
      <c r="DB36" s="121"/>
      <c r="DC36" s="121"/>
      <c r="DD36" s="121"/>
      <c r="DE36" s="121"/>
      <c r="DF36" s="121"/>
      <c r="DG36" s="121"/>
      <c r="DH36" s="121"/>
      <c r="DI36" s="121"/>
      <c r="DJ36" s="121"/>
      <c r="DK36" s="121"/>
      <c r="DL36" s="121"/>
      <c r="DM36" s="121"/>
      <c r="DN36" s="121"/>
      <c r="DO36" s="121"/>
      <c r="DP36" s="121"/>
      <c r="DQ36" s="121"/>
      <c r="DR36" s="121"/>
      <c r="DS36" s="121"/>
      <c r="DT36" s="121"/>
      <c r="DU36" s="121"/>
      <c r="DV36" s="121"/>
      <c r="DW36" s="121"/>
      <c r="DX36" s="121"/>
      <c r="DY36" s="121"/>
      <c r="DZ36" s="121"/>
      <c r="EA36" s="121"/>
      <c r="EB36" s="121"/>
      <c r="EC36" s="121"/>
      <c r="ED36" s="121"/>
      <c r="EE36" s="121"/>
      <c r="EF36" s="121"/>
      <c r="EG36" s="121"/>
      <c r="EH36" s="121"/>
      <c r="EI36" s="121"/>
      <c r="EJ36" s="121"/>
      <c r="EK36" s="121"/>
      <c r="EL36" s="121"/>
      <c r="EM36" s="121"/>
      <c r="EN36" s="121"/>
      <c r="EO36" s="121"/>
      <c r="EP36" s="121"/>
      <c r="EQ36" s="121"/>
      <c r="ER36" s="121"/>
      <c r="ES36" s="121"/>
      <c r="ET36" s="121"/>
      <c r="EU36" s="121"/>
      <c r="EV36" s="121"/>
      <c r="EW36" s="121"/>
      <c r="EX36" s="121"/>
      <c r="EY36" s="121"/>
      <c r="EZ36" s="121"/>
      <c r="FA36" s="121"/>
      <c r="FB36" s="121"/>
      <c r="FC36" s="121"/>
      <c r="FD36" s="121"/>
      <c r="FE36" s="121"/>
      <c r="FF36" s="121"/>
      <c r="FG36" s="121"/>
      <c r="FH36" s="121"/>
      <c r="FI36" s="121"/>
      <c r="FJ36" s="121"/>
      <c r="FK36" s="121"/>
      <c r="FL36" s="121"/>
      <c r="FM36" s="121"/>
      <c r="FN36" s="121"/>
      <c r="FO36" s="121"/>
      <c r="FP36" s="121"/>
      <c r="FQ36" s="121"/>
      <c r="FR36" s="121"/>
      <c r="FS36" s="121"/>
      <c r="FT36" s="121"/>
      <c r="FU36" s="121"/>
      <c r="FV36" s="121"/>
      <c r="FW36" s="121"/>
      <c r="FX36" s="121"/>
      <c r="FY36" s="121"/>
      <c r="FZ36" s="121"/>
      <c r="GA36" s="121"/>
      <c r="GB36" s="121"/>
      <c r="GC36" s="121"/>
      <c r="GD36" s="121"/>
      <c r="GE36" s="121"/>
      <c r="GF36" s="121"/>
      <c r="GG36" s="121"/>
      <c r="GH36" s="121"/>
      <c r="GI36" s="121"/>
      <c r="GJ36" s="121"/>
      <c r="GK36" s="121"/>
      <c r="GL36" s="121"/>
      <c r="GM36" s="121"/>
      <c r="GN36" s="121"/>
      <c r="GO36" s="121"/>
      <c r="GP36" s="121"/>
      <c r="GQ36" s="121"/>
      <c r="GR36" s="121"/>
      <c r="GS36" s="121"/>
      <c r="GT36" s="121"/>
      <c r="GU36" s="121"/>
      <c r="GV36" s="121"/>
      <c r="GW36" s="121"/>
      <c r="GX36" s="121"/>
      <c r="GY36" s="121"/>
      <c r="GZ36" s="121"/>
      <c r="HA36" s="121"/>
      <c r="HB36" s="121"/>
      <c r="HC36" s="121"/>
      <c r="HD36" s="121"/>
      <c r="HE36" s="121"/>
      <c r="HF36" s="121"/>
      <c r="HG36" s="121"/>
      <c r="HH36" s="121"/>
      <c r="HI36" s="121"/>
      <c r="HJ36" s="121"/>
      <c r="HK36" s="121"/>
      <c r="HL36" s="121"/>
      <c r="HM36" s="121"/>
      <c r="HN36" s="121"/>
      <c r="HO36" s="121"/>
      <c r="HP36" s="121"/>
      <c r="HQ36" s="121"/>
      <c r="HR36" s="121"/>
      <c r="HS36" s="121"/>
      <c r="HT36" s="121"/>
      <c r="HU36" s="121"/>
      <c r="HV36" s="121"/>
      <c r="HW36" s="121"/>
      <c r="HX36" s="121"/>
      <c r="HY36" s="121"/>
      <c r="HZ36" s="121"/>
      <c r="IA36" s="121"/>
      <c r="IB36" s="121"/>
      <c r="IC36" s="121"/>
      <c r="ID36" s="121"/>
      <c r="IE36" s="121"/>
    </row>
    <row r="37" spans="1:239" ht="13.5" x14ac:dyDescent="0.25">
      <c r="A37" s="121"/>
      <c r="B37" s="160"/>
      <c r="C37" s="184"/>
      <c r="D37" s="180"/>
      <c r="E37" s="179"/>
      <c r="F37" s="179">
        <f>+D37*E37</f>
        <v>0</v>
      </c>
      <c r="G37" s="183"/>
      <c r="H37" s="165"/>
      <c r="I37" s="165"/>
      <c r="J37" s="165"/>
      <c r="K37" s="165"/>
      <c r="L37" s="165"/>
      <c r="M37" s="183"/>
      <c r="N37" s="165"/>
      <c r="O37" s="165"/>
      <c r="P37" s="165"/>
      <c r="Q37" s="165"/>
      <c r="R37" s="165"/>
      <c r="S37" s="165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1"/>
      <c r="CE37" s="121"/>
      <c r="CF37" s="121"/>
      <c r="CG37" s="121"/>
      <c r="CH37" s="121"/>
      <c r="CI37" s="121"/>
      <c r="CJ37" s="121"/>
      <c r="CK37" s="121"/>
      <c r="CL37" s="121"/>
      <c r="CM37" s="121"/>
      <c r="CN37" s="121"/>
      <c r="CO37" s="121"/>
      <c r="CP37" s="121"/>
      <c r="CQ37" s="121"/>
      <c r="CR37" s="121"/>
      <c r="CS37" s="121"/>
      <c r="CT37" s="121"/>
      <c r="CU37" s="121"/>
      <c r="CV37" s="121"/>
      <c r="CW37" s="121"/>
      <c r="CX37" s="121"/>
      <c r="CY37" s="121"/>
      <c r="CZ37" s="121"/>
      <c r="DA37" s="121"/>
      <c r="DB37" s="121"/>
      <c r="DC37" s="121"/>
      <c r="DD37" s="121"/>
      <c r="DE37" s="121"/>
      <c r="DF37" s="121"/>
      <c r="DG37" s="121"/>
      <c r="DH37" s="121"/>
      <c r="DI37" s="121"/>
      <c r="DJ37" s="121"/>
      <c r="DK37" s="121"/>
      <c r="DL37" s="121"/>
      <c r="DM37" s="121"/>
      <c r="DN37" s="121"/>
      <c r="DO37" s="121"/>
      <c r="DP37" s="121"/>
      <c r="DQ37" s="121"/>
      <c r="DR37" s="121"/>
      <c r="DS37" s="121"/>
      <c r="DT37" s="121"/>
      <c r="DU37" s="121"/>
      <c r="DV37" s="121"/>
      <c r="DW37" s="121"/>
      <c r="DX37" s="121"/>
      <c r="DY37" s="121"/>
      <c r="DZ37" s="121"/>
      <c r="EA37" s="121"/>
      <c r="EB37" s="121"/>
      <c r="EC37" s="121"/>
      <c r="ED37" s="121"/>
      <c r="EE37" s="121"/>
      <c r="EF37" s="121"/>
      <c r="EG37" s="121"/>
      <c r="EH37" s="121"/>
      <c r="EI37" s="121"/>
      <c r="EJ37" s="121"/>
      <c r="EK37" s="121"/>
      <c r="EL37" s="121"/>
      <c r="EM37" s="121"/>
      <c r="EN37" s="121"/>
      <c r="EO37" s="121"/>
      <c r="EP37" s="121"/>
      <c r="EQ37" s="121"/>
      <c r="ER37" s="121"/>
      <c r="ES37" s="121"/>
      <c r="ET37" s="121"/>
      <c r="EU37" s="121"/>
      <c r="EV37" s="121"/>
      <c r="EW37" s="121"/>
      <c r="EX37" s="121"/>
      <c r="EY37" s="121"/>
      <c r="EZ37" s="121"/>
      <c r="FA37" s="121"/>
      <c r="FB37" s="121"/>
      <c r="FC37" s="121"/>
      <c r="FD37" s="121"/>
      <c r="FE37" s="121"/>
      <c r="FF37" s="121"/>
      <c r="FG37" s="121"/>
      <c r="FH37" s="121"/>
      <c r="FI37" s="121"/>
      <c r="FJ37" s="121"/>
      <c r="FK37" s="121"/>
      <c r="FL37" s="121"/>
      <c r="FM37" s="121"/>
      <c r="FN37" s="121"/>
      <c r="FO37" s="121"/>
      <c r="FP37" s="121"/>
      <c r="FQ37" s="121"/>
      <c r="FR37" s="121"/>
      <c r="FS37" s="121"/>
      <c r="FT37" s="121"/>
      <c r="FU37" s="121"/>
      <c r="FV37" s="121"/>
      <c r="FW37" s="121"/>
      <c r="FX37" s="121"/>
      <c r="FY37" s="121"/>
      <c r="FZ37" s="121"/>
      <c r="GA37" s="121"/>
      <c r="GB37" s="121"/>
      <c r="GC37" s="121"/>
      <c r="GD37" s="121"/>
      <c r="GE37" s="121"/>
      <c r="GF37" s="121"/>
      <c r="GG37" s="121"/>
      <c r="GH37" s="121"/>
      <c r="GI37" s="121"/>
      <c r="GJ37" s="121"/>
      <c r="GK37" s="121"/>
      <c r="GL37" s="121"/>
      <c r="GM37" s="121"/>
      <c r="GN37" s="121"/>
      <c r="GO37" s="121"/>
      <c r="GP37" s="121"/>
      <c r="GQ37" s="121"/>
      <c r="GR37" s="121"/>
      <c r="GS37" s="121"/>
      <c r="GT37" s="121"/>
      <c r="GU37" s="121"/>
      <c r="GV37" s="121"/>
      <c r="GW37" s="121"/>
      <c r="GX37" s="121"/>
      <c r="GY37" s="121"/>
      <c r="GZ37" s="121"/>
      <c r="HA37" s="121"/>
      <c r="HB37" s="121"/>
      <c r="HC37" s="121"/>
      <c r="HD37" s="121"/>
      <c r="HE37" s="121"/>
      <c r="HF37" s="121"/>
      <c r="HG37" s="121"/>
      <c r="HH37" s="121"/>
      <c r="HI37" s="121"/>
      <c r="HJ37" s="121"/>
      <c r="HK37" s="121"/>
      <c r="HL37" s="121"/>
      <c r="HM37" s="121"/>
      <c r="HN37" s="121"/>
      <c r="HO37" s="121"/>
      <c r="HP37" s="121"/>
      <c r="HQ37" s="121"/>
      <c r="HR37" s="121"/>
      <c r="HS37" s="121"/>
      <c r="HT37" s="121"/>
      <c r="HU37" s="121"/>
      <c r="HV37" s="121"/>
      <c r="HW37" s="121"/>
      <c r="HX37" s="121"/>
      <c r="HY37" s="121"/>
      <c r="HZ37" s="121"/>
      <c r="IA37" s="121"/>
      <c r="IB37" s="121"/>
      <c r="IC37" s="121"/>
      <c r="ID37" s="121"/>
      <c r="IE37" s="121"/>
    </row>
    <row r="38" spans="1:239" ht="27.75" thickBot="1" x14ac:dyDescent="0.3">
      <c r="A38" s="121"/>
      <c r="B38" s="164">
        <v>5412</v>
      </c>
      <c r="C38" s="163" t="s">
        <v>164</v>
      </c>
      <c r="D38" s="125"/>
      <c r="E38" s="125"/>
      <c r="F38" s="124">
        <f>SUM(F39:F40)</f>
        <v>0</v>
      </c>
      <c r="G38" s="124">
        <f t="shared" ref="G38:R38" si="23">SUM(G39:G40)</f>
        <v>0</v>
      </c>
      <c r="H38" s="124">
        <f t="shared" si="23"/>
        <v>0</v>
      </c>
      <c r="I38" s="124">
        <f t="shared" si="23"/>
        <v>0</v>
      </c>
      <c r="J38" s="124">
        <f t="shared" si="23"/>
        <v>0</v>
      </c>
      <c r="K38" s="124">
        <f t="shared" si="23"/>
        <v>0</v>
      </c>
      <c r="L38" s="124">
        <f t="shared" si="23"/>
        <v>0</v>
      </c>
      <c r="M38" s="124">
        <f t="shared" si="23"/>
        <v>0</v>
      </c>
      <c r="N38" s="124">
        <f t="shared" si="23"/>
        <v>0</v>
      </c>
      <c r="O38" s="124">
        <f t="shared" si="23"/>
        <v>0</v>
      </c>
      <c r="P38" s="124">
        <f t="shared" si="23"/>
        <v>0</v>
      </c>
      <c r="Q38" s="124">
        <f t="shared" si="23"/>
        <v>0</v>
      </c>
      <c r="R38" s="124">
        <f t="shared" si="23"/>
        <v>0</v>
      </c>
      <c r="S38" s="124">
        <f>SUM(G38:R38)</f>
        <v>0</v>
      </c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  <c r="CO38" s="121"/>
      <c r="CP38" s="121"/>
      <c r="CQ38" s="121"/>
      <c r="CR38" s="121"/>
      <c r="CS38" s="121"/>
      <c r="CT38" s="121"/>
      <c r="CU38" s="121"/>
      <c r="CV38" s="121"/>
      <c r="CW38" s="121"/>
      <c r="CX38" s="121"/>
      <c r="CY38" s="121"/>
      <c r="CZ38" s="121"/>
      <c r="DA38" s="121"/>
      <c r="DB38" s="121"/>
      <c r="DC38" s="121"/>
      <c r="DD38" s="121"/>
      <c r="DE38" s="121"/>
      <c r="DF38" s="121"/>
      <c r="DG38" s="121"/>
      <c r="DH38" s="121"/>
      <c r="DI38" s="121"/>
      <c r="DJ38" s="121"/>
      <c r="DK38" s="121"/>
      <c r="DL38" s="121"/>
      <c r="DM38" s="121"/>
      <c r="DN38" s="121"/>
      <c r="DO38" s="121"/>
      <c r="DP38" s="121"/>
      <c r="DQ38" s="121"/>
      <c r="DR38" s="121"/>
      <c r="DS38" s="121"/>
      <c r="DT38" s="121"/>
      <c r="DU38" s="121"/>
      <c r="DV38" s="121"/>
      <c r="DW38" s="121"/>
      <c r="DX38" s="121"/>
      <c r="DY38" s="121"/>
      <c r="DZ38" s="121"/>
      <c r="EA38" s="121"/>
      <c r="EB38" s="121"/>
      <c r="EC38" s="121"/>
      <c r="ED38" s="121"/>
      <c r="EE38" s="121"/>
      <c r="EF38" s="121"/>
      <c r="EG38" s="121"/>
      <c r="EH38" s="121"/>
      <c r="EI38" s="121"/>
      <c r="EJ38" s="121"/>
      <c r="EK38" s="121"/>
      <c r="EL38" s="121"/>
      <c r="EM38" s="121"/>
      <c r="EN38" s="121"/>
      <c r="EO38" s="121"/>
      <c r="EP38" s="121"/>
      <c r="EQ38" s="121"/>
      <c r="ER38" s="121"/>
      <c r="ES38" s="121"/>
      <c r="ET38" s="121"/>
      <c r="EU38" s="121"/>
      <c r="EV38" s="121"/>
      <c r="EW38" s="121"/>
      <c r="EX38" s="121"/>
      <c r="EY38" s="121"/>
      <c r="EZ38" s="121"/>
      <c r="FA38" s="121"/>
      <c r="FB38" s="121"/>
      <c r="FC38" s="121"/>
      <c r="FD38" s="121"/>
      <c r="FE38" s="121"/>
      <c r="FF38" s="121"/>
      <c r="FG38" s="121"/>
      <c r="FH38" s="121"/>
      <c r="FI38" s="121"/>
      <c r="FJ38" s="121"/>
      <c r="FK38" s="121"/>
      <c r="FL38" s="121"/>
      <c r="FM38" s="121"/>
      <c r="FN38" s="121"/>
      <c r="FO38" s="121"/>
      <c r="FP38" s="121"/>
      <c r="FQ38" s="121"/>
      <c r="FR38" s="121"/>
      <c r="FS38" s="121"/>
      <c r="FT38" s="121"/>
      <c r="FU38" s="121"/>
      <c r="FV38" s="121"/>
      <c r="FW38" s="121"/>
      <c r="FX38" s="121"/>
      <c r="FY38" s="121"/>
      <c r="FZ38" s="121"/>
      <c r="GA38" s="121"/>
      <c r="GB38" s="121"/>
      <c r="GC38" s="121"/>
      <c r="GD38" s="121"/>
      <c r="GE38" s="121"/>
      <c r="GF38" s="121"/>
      <c r="GG38" s="121"/>
      <c r="GH38" s="121"/>
      <c r="GI38" s="121"/>
      <c r="GJ38" s="121"/>
      <c r="GK38" s="121"/>
      <c r="GL38" s="121"/>
      <c r="GM38" s="121"/>
      <c r="GN38" s="121"/>
      <c r="GO38" s="121"/>
      <c r="GP38" s="121"/>
      <c r="GQ38" s="121"/>
      <c r="GR38" s="121"/>
      <c r="GS38" s="121"/>
      <c r="GT38" s="121"/>
      <c r="GU38" s="121"/>
      <c r="GV38" s="121"/>
      <c r="GW38" s="121"/>
      <c r="GX38" s="121"/>
      <c r="GY38" s="121"/>
      <c r="GZ38" s="121"/>
      <c r="HA38" s="121"/>
      <c r="HB38" s="121"/>
      <c r="HC38" s="121"/>
      <c r="HD38" s="121"/>
      <c r="HE38" s="121"/>
      <c r="HF38" s="121"/>
      <c r="HG38" s="121"/>
      <c r="HH38" s="121"/>
      <c r="HI38" s="121"/>
      <c r="HJ38" s="121"/>
      <c r="HK38" s="121"/>
      <c r="HL38" s="121"/>
      <c r="HM38" s="121"/>
      <c r="HN38" s="121"/>
      <c r="HO38" s="121"/>
      <c r="HP38" s="121"/>
      <c r="HQ38" s="121"/>
      <c r="HR38" s="121"/>
      <c r="HS38" s="121"/>
      <c r="HT38" s="121"/>
      <c r="HU38" s="121"/>
      <c r="HV38" s="121"/>
      <c r="HW38" s="121"/>
      <c r="HX38" s="121"/>
      <c r="HY38" s="121"/>
      <c r="HZ38" s="121"/>
      <c r="IA38" s="121"/>
      <c r="IB38" s="121"/>
      <c r="IC38" s="121"/>
      <c r="ID38" s="121"/>
      <c r="IE38" s="121"/>
    </row>
    <row r="39" spans="1:239" ht="16.149999999999999" customHeight="1" x14ac:dyDescent="0.3">
      <c r="A39" s="121"/>
      <c r="B39" s="160">
        <v>5412</v>
      </c>
      <c r="C39" s="181" t="str">
        <f>+'[2]Costos Habilitar Material'!$C$28</f>
        <v>Adquisición de 4 camiones 4 toneladas</v>
      </c>
      <c r="D39" s="180">
        <f>4-4</f>
        <v>0</v>
      </c>
      <c r="E39" s="179">
        <f>+'[2]Costos Habilitar Material'!$E$28/4</f>
        <v>551250</v>
      </c>
      <c r="F39" s="179">
        <f>+D39*E39</f>
        <v>0</v>
      </c>
      <c r="G39" s="183"/>
      <c r="H39" s="165">
        <f>+F39</f>
        <v>0</v>
      </c>
      <c r="I39" s="165"/>
      <c r="J39" s="165"/>
      <c r="K39" s="165"/>
      <c r="L39" s="165"/>
      <c r="M39" s="183"/>
      <c r="N39" s="165"/>
      <c r="O39" s="165"/>
      <c r="P39" s="165"/>
      <c r="Q39" s="165"/>
      <c r="R39" s="165"/>
      <c r="S39" s="165">
        <f t="shared" ref="S39:S40" si="24">SUM(G39:R39)</f>
        <v>0</v>
      </c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  <c r="CD39" s="121"/>
      <c r="CE39" s="121"/>
      <c r="CF39" s="121"/>
      <c r="CG39" s="121"/>
      <c r="CH39" s="121"/>
      <c r="CI39" s="121"/>
      <c r="CJ39" s="121"/>
      <c r="CK39" s="121"/>
      <c r="CL39" s="121"/>
      <c r="CM39" s="121"/>
      <c r="CN39" s="121"/>
      <c r="CO39" s="121"/>
      <c r="CP39" s="121"/>
      <c r="CQ39" s="121"/>
      <c r="CR39" s="121"/>
      <c r="CS39" s="121"/>
      <c r="CT39" s="121"/>
      <c r="CU39" s="121"/>
      <c r="CV39" s="121"/>
      <c r="CW39" s="121"/>
      <c r="CX39" s="121"/>
      <c r="CY39" s="121"/>
      <c r="CZ39" s="121"/>
      <c r="DA39" s="121"/>
      <c r="DB39" s="121"/>
      <c r="DC39" s="121"/>
      <c r="DD39" s="121"/>
      <c r="DE39" s="121"/>
      <c r="DF39" s="121"/>
      <c r="DG39" s="121"/>
      <c r="DH39" s="121"/>
      <c r="DI39" s="121"/>
      <c r="DJ39" s="121"/>
      <c r="DK39" s="121"/>
      <c r="DL39" s="121"/>
      <c r="DM39" s="121"/>
      <c r="DN39" s="121"/>
      <c r="DO39" s="121"/>
      <c r="DP39" s="121"/>
      <c r="DQ39" s="121"/>
      <c r="DR39" s="121"/>
      <c r="DS39" s="121"/>
      <c r="DT39" s="121"/>
      <c r="DU39" s="121"/>
      <c r="DV39" s="121"/>
      <c r="DW39" s="121"/>
      <c r="DX39" s="121"/>
      <c r="DY39" s="121"/>
      <c r="DZ39" s="121"/>
      <c r="EA39" s="121"/>
      <c r="EB39" s="121"/>
      <c r="EC39" s="121"/>
      <c r="ED39" s="121"/>
      <c r="EE39" s="121"/>
      <c r="EF39" s="121"/>
      <c r="EG39" s="121"/>
      <c r="EH39" s="121"/>
      <c r="EI39" s="121"/>
      <c r="EJ39" s="121"/>
      <c r="EK39" s="121"/>
      <c r="EL39" s="121"/>
      <c r="EM39" s="121"/>
      <c r="EN39" s="121"/>
      <c r="EO39" s="121"/>
      <c r="EP39" s="121"/>
      <c r="EQ39" s="121"/>
      <c r="ER39" s="121"/>
      <c r="ES39" s="121"/>
      <c r="ET39" s="121"/>
      <c r="EU39" s="121"/>
      <c r="EV39" s="121"/>
      <c r="EW39" s="121"/>
      <c r="EX39" s="121"/>
      <c r="EY39" s="121"/>
      <c r="EZ39" s="121"/>
      <c r="FA39" s="121"/>
      <c r="FB39" s="121"/>
      <c r="FC39" s="121"/>
      <c r="FD39" s="121"/>
      <c r="FE39" s="121"/>
      <c r="FF39" s="121"/>
      <c r="FG39" s="121"/>
      <c r="FH39" s="121"/>
      <c r="FI39" s="121"/>
      <c r="FJ39" s="121"/>
      <c r="FK39" s="121"/>
      <c r="FL39" s="121"/>
      <c r="FM39" s="121"/>
      <c r="FN39" s="121"/>
      <c r="FO39" s="121"/>
      <c r="FP39" s="121"/>
      <c r="FQ39" s="121"/>
      <c r="FR39" s="121"/>
      <c r="FS39" s="121"/>
      <c r="FT39" s="121"/>
      <c r="FU39" s="121"/>
      <c r="FV39" s="121"/>
      <c r="FW39" s="121"/>
      <c r="FX39" s="121"/>
      <c r="FY39" s="121"/>
      <c r="FZ39" s="121"/>
      <c r="GA39" s="121"/>
      <c r="GB39" s="121"/>
      <c r="GC39" s="121"/>
      <c r="GD39" s="121"/>
      <c r="GE39" s="121"/>
      <c r="GF39" s="121"/>
      <c r="GG39" s="121"/>
      <c r="GH39" s="121"/>
      <c r="GI39" s="121"/>
      <c r="GJ39" s="121"/>
      <c r="GK39" s="121"/>
      <c r="GL39" s="121"/>
      <c r="GM39" s="121"/>
      <c r="GN39" s="121"/>
      <c r="GO39" s="121"/>
      <c r="GP39" s="121"/>
      <c r="GQ39" s="121"/>
      <c r="GR39" s="121"/>
      <c r="GS39" s="121"/>
      <c r="GT39" s="121"/>
      <c r="GU39" s="121"/>
      <c r="GV39" s="121"/>
      <c r="GW39" s="121"/>
      <c r="GX39" s="121"/>
      <c r="GY39" s="121"/>
      <c r="GZ39" s="121"/>
      <c r="HA39" s="121"/>
      <c r="HB39" s="121"/>
      <c r="HC39" s="121"/>
      <c r="HD39" s="121"/>
      <c r="HE39" s="121"/>
      <c r="HF39" s="121"/>
      <c r="HG39" s="121"/>
      <c r="HH39" s="121"/>
      <c r="HI39" s="121"/>
      <c r="HJ39" s="121"/>
      <c r="HK39" s="121"/>
      <c r="HL39" s="121"/>
      <c r="HM39" s="121"/>
      <c r="HN39" s="121"/>
      <c r="HO39" s="121"/>
      <c r="HP39" s="121"/>
      <c r="HQ39" s="121"/>
      <c r="HR39" s="121"/>
      <c r="HS39" s="121"/>
      <c r="HT39" s="121"/>
      <c r="HU39" s="121"/>
      <c r="HV39" s="121"/>
      <c r="HW39" s="121"/>
      <c r="HX39" s="121"/>
      <c r="HY39" s="121"/>
      <c r="HZ39" s="121"/>
      <c r="IA39" s="121"/>
      <c r="IB39" s="121"/>
      <c r="IC39" s="121"/>
      <c r="ID39" s="121"/>
      <c r="IE39" s="121"/>
    </row>
    <row r="40" spans="1:239" ht="16.149999999999999" customHeight="1" x14ac:dyDescent="0.3">
      <c r="A40" s="121"/>
      <c r="B40" s="160">
        <v>5412</v>
      </c>
      <c r="C40" s="182" t="str">
        <f>+'[2]Costos Habilitar Material'!$C$29</f>
        <v>Adquisición de 1 vehículo 4 cil doble cabina</v>
      </c>
      <c r="D40" s="180">
        <f>1-1</f>
        <v>0</v>
      </c>
      <c r="E40" s="179">
        <f>+'[2]Costos Habilitar Material'!$E$29</f>
        <v>306495</v>
      </c>
      <c r="F40" s="179">
        <f>+D40*E40</f>
        <v>0</v>
      </c>
      <c r="G40" s="183"/>
      <c r="H40" s="165">
        <f>+F40</f>
        <v>0</v>
      </c>
      <c r="I40" s="165"/>
      <c r="J40" s="165"/>
      <c r="K40" s="165"/>
      <c r="L40" s="165"/>
      <c r="M40" s="183"/>
      <c r="N40" s="165"/>
      <c r="O40" s="165"/>
      <c r="P40" s="165"/>
      <c r="Q40" s="165"/>
      <c r="R40" s="165"/>
      <c r="S40" s="165">
        <f t="shared" si="24"/>
        <v>0</v>
      </c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  <c r="CD40" s="121"/>
      <c r="CE40" s="121"/>
      <c r="CF40" s="121"/>
      <c r="CG40" s="121"/>
      <c r="CH40" s="121"/>
      <c r="CI40" s="121"/>
      <c r="CJ40" s="121"/>
      <c r="CK40" s="121"/>
      <c r="CL40" s="121"/>
      <c r="CM40" s="121"/>
      <c r="CN40" s="121"/>
      <c r="CO40" s="121"/>
      <c r="CP40" s="121"/>
      <c r="CQ40" s="121"/>
      <c r="CR40" s="121"/>
      <c r="CS40" s="121"/>
      <c r="CT40" s="121"/>
      <c r="CU40" s="121"/>
      <c r="CV40" s="121"/>
      <c r="CW40" s="121"/>
      <c r="CX40" s="121"/>
      <c r="CY40" s="121"/>
      <c r="CZ40" s="121"/>
      <c r="DA40" s="121"/>
      <c r="DB40" s="121"/>
      <c r="DC40" s="121"/>
      <c r="DD40" s="121"/>
      <c r="DE40" s="121"/>
      <c r="DF40" s="121"/>
      <c r="DG40" s="121"/>
      <c r="DH40" s="121"/>
      <c r="DI40" s="121"/>
      <c r="DJ40" s="121"/>
      <c r="DK40" s="121"/>
      <c r="DL40" s="121"/>
      <c r="DM40" s="121"/>
      <c r="DN40" s="121"/>
      <c r="DO40" s="121"/>
      <c r="DP40" s="121"/>
      <c r="DQ40" s="121"/>
      <c r="DR40" s="121"/>
      <c r="DS40" s="121"/>
      <c r="DT40" s="121"/>
      <c r="DU40" s="121"/>
      <c r="DV40" s="121"/>
      <c r="DW40" s="121"/>
      <c r="DX40" s="121"/>
      <c r="DY40" s="121"/>
      <c r="DZ40" s="121"/>
      <c r="EA40" s="121"/>
      <c r="EB40" s="121"/>
      <c r="EC40" s="121"/>
      <c r="ED40" s="121"/>
      <c r="EE40" s="121"/>
      <c r="EF40" s="121"/>
      <c r="EG40" s="121"/>
      <c r="EH40" s="121"/>
      <c r="EI40" s="121"/>
      <c r="EJ40" s="121"/>
      <c r="EK40" s="121"/>
      <c r="EL40" s="121"/>
      <c r="EM40" s="121"/>
      <c r="EN40" s="121"/>
      <c r="EO40" s="121"/>
      <c r="EP40" s="121"/>
      <c r="EQ40" s="121"/>
      <c r="ER40" s="121"/>
      <c r="ES40" s="121"/>
      <c r="ET40" s="121"/>
      <c r="EU40" s="121"/>
      <c r="EV40" s="121"/>
      <c r="EW40" s="121"/>
      <c r="EX40" s="121"/>
      <c r="EY40" s="121"/>
      <c r="EZ40" s="121"/>
      <c r="FA40" s="121"/>
      <c r="FB40" s="121"/>
      <c r="FC40" s="121"/>
      <c r="FD40" s="121"/>
      <c r="FE40" s="121"/>
      <c r="FF40" s="121"/>
      <c r="FG40" s="121"/>
      <c r="FH40" s="121"/>
      <c r="FI40" s="121"/>
      <c r="FJ40" s="121"/>
      <c r="FK40" s="121"/>
      <c r="FL40" s="121"/>
      <c r="FM40" s="121"/>
      <c r="FN40" s="121"/>
      <c r="FO40" s="121"/>
      <c r="FP40" s="121"/>
      <c r="FQ40" s="121"/>
      <c r="FR40" s="121"/>
      <c r="FS40" s="121"/>
      <c r="FT40" s="121"/>
      <c r="FU40" s="121"/>
      <c r="FV40" s="121"/>
      <c r="FW40" s="121"/>
      <c r="FX40" s="121"/>
      <c r="FY40" s="121"/>
      <c r="FZ40" s="121"/>
      <c r="GA40" s="121"/>
      <c r="GB40" s="121"/>
      <c r="GC40" s="121"/>
      <c r="GD40" s="121"/>
      <c r="GE40" s="121"/>
      <c r="GF40" s="121"/>
      <c r="GG40" s="121"/>
      <c r="GH40" s="121"/>
      <c r="GI40" s="121"/>
      <c r="GJ40" s="121"/>
      <c r="GK40" s="121"/>
      <c r="GL40" s="121"/>
      <c r="GM40" s="121"/>
      <c r="GN40" s="121"/>
      <c r="GO40" s="121"/>
      <c r="GP40" s="121"/>
      <c r="GQ40" s="121"/>
      <c r="GR40" s="121"/>
      <c r="GS40" s="121"/>
      <c r="GT40" s="121"/>
      <c r="GU40" s="121"/>
      <c r="GV40" s="121"/>
      <c r="GW40" s="121"/>
      <c r="GX40" s="121"/>
      <c r="GY40" s="121"/>
      <c r="GZ40" s="121"/>
      <c r="HA40" s="121"/>
      <c r="HB40" s="121"/>
      <c r="HC40" s="121"/>
      <c r="HD40" s="121"/>
      <c r="HE40" s="121"/>
      <c r="HF40" s="121"/>
      <c r="HG40" s="121"/>
      <c r="HH40" s="121"/>
      <c r="HI40" s="121"/>
      <c r="HJ40" s="121"/>
      <c r="HK40" s="121"/>
      <c r="HL40" s="121"/>
      <c r="HM40" s="121"/>
      <c r="HN40" s="121"/>
      <c r="HO40" s="121"/>
      <c r="HP40" s="121"/>
      <c r="HQ40" s="121"/>
      <c r="HR40" s="121"/>
      <c r="HS40" s="121"/>
      <c r="HT40" s="121"/>
      <c r="HU40" s="121"/>
      <c r="HV40" s="121"/>
      <c r="HW40" s="121"/>
      <c r="HX40" s="121"/>
      <c r="HY40" s="121"/>
      <c r="HZ40" s="121"/>
      <c r="IA40" s="121"/>
      <c r="IB40" s="121"/>
      <c r="IC40" s="121"/>
      <c r="ID40" s="121"/>
      <c r="IE40" s="121"/>
    </row>
    <row r="41" spans="1:239" ht="27.75" thickBot="1" x14ac:dyDescent="0.3">
      <c r="A41" s="121"/>
      <c r="B41" s="164">
        <v>5641</v>
      </c>
      <c r="C41" s="163" t="s">
        <v>163</v>
      </c>
      <c r="D41" s="125"/>
      <c r="E41" s="125"/>
      <c r="F41" s="124">
        <f>SUM(F42:F43)</f>
        <v>41148</v>
      </c>
      <c r="G41" s="124">
        <f t="shared" ref="G41:R41" si="25">SUM(G42:G43)</f>
        <v>0</v>
      </c>
      <c r="H41" s="124">
        <f t="shared" si="25"/>
        <v>41148</v>
      </c>
      <c r="I41" s="124">
        <f t="shared" si="25"/>
        <v>0</v>
      </c>
      <c r="J41" s="124">
        <f t="shared" si="25"/>
        <v>0</v>
      </c>
      <c r="K41" s="124">
        <f t="shared" si="25"/>
        <v>0</v>
      </c>
      <c r="L41" s="124">
        <f t="shared" si="25"/>
        <v>0</v>
      </c>
      <c r="M41" s="124">
        <f t="shared" si="25"/>
        <v>0</v>
      </c>
      <c r="N41" s="124">
        <f t="shared" si="25"/>
        <v>0</v>
      </c>
      <c r="O41" s="124">
        <f t="shared" si="25"/>
        <v>0</v>
      </c>
      <c r="P41" s="124">
        <f t="shared" si="25"/>
        <v>0</v>
      </c>
      <c r="Q41" s="124">
        <f t="shared" si="25"/>
        <v>0</v>
      </c>
      <c r="R41" s="124">
        <f t="shared" si="25"/>
        <v>0</v>
      </c>
      <c r="S41" s="124">
        <f>SUM(G41:R41)</f>
        <v>41148</v>
      </c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  <c r="BL41" s="121"/>
      <c r="BM41" s="121"/>
      <c r="BN41" s="121"/>
      <c r="BO41" s="121"/>
      <c r="BP41" s="121"/>
      <c r="BQ41" s="121"/>
      <c r="BR41" s="121"/>
      <c r="BS41" s="121"/>
      <c r="BT41" s="121"/>
      <c r="BU41" s="121"/>
      <c r="BV41" s="121"/>
      <c r="BW41" s="121"/>
      <c r="BX41" s="121"/>
      <c r="BY41" s="121"/>
      <c r="BZ41" s="121"/>
      <c r="CA41" s="121"/>
      <c r="CB41" s="121"/>
      <c r="CC41" s="121"/>
      <c r="CD41" s="121"/>
      <c r="CE41" s="121"/>
      <c r="CF41" s="121"/>
      <c r="CG41" s="121"/>
      <c r="CH41" s="121"/>
      <c r="CI41" s="121"/>
      <c r="CJ41" s="121"/>
      <c r="CK41" s="121"/>
      <c r="CL41" s="121"/>
      <c r="CM41" s="121"/>
      <c r="CN41" s="121"/>
      <c r="CO41" s="121"/>
      <c r="CP41" s="121"/>
      <c r="CQ41" s="121"/>
      <c r="CR41" s="121"/>
      <c r="CS41" s="121"/>
      <c r="CT41" s="121"/>
      <c r="CU41" s="121"/>
      <c r="CV41" s="121"/>
      <c r="CW41" s="121"/>
      <c r="CX41" s="121"/>
      <c r="CY41" s="121"/>
      <c r="CZ41" s="121"/>
      <c r="DA41" s="121"/>
      <c r="DB41" s="121"/>
      <c r="DC41" s="121"/>
      <c r="DD41" s="121"/>
      <c r="DE41" s="121"/>
      <c r="DF41" s="121"/>
      <c r="DG41" s="121"/>
      <c r="DH41" s="121"/>
      <c r="DI41" s="121"/>
      <c r="DJ41" s="121"/>
      <c r="DK41" s="121"/>
      <c r="DL41" s="121"/>
      <c r="DM41" s="121"/>
      <c r="DN41" s="121"/>
      <c r="DO41" s="121"/>
      <c r="DP41" s="121"/>
      <c r="DQ41" s="121"/>
      <c r="DR41" s="121"/>
      <c r="DS41" s="121"/>
      <c r="DT41" s="121"/>
      <c r="DU41" s="121"/>
      <c r="DV41" s="121"/>
      <c r="DW41" s="121"/>
      <c r="DX41" s="121"/>
      <c r="DY41" s="121"/>
      <c r="DZ41" s="121"/>
      <c r="EA41" s="121"/>
      <c r="EB41" s="121"/>
      <c r="EC41" s="121"/>
      <c r="ED41" s="121"/>
      <c r="EE41" s="121"/>
      <c r="EF41" s="121"/>
      <c r="EG41" s="121"/>
      <c r="EH41" s="121"/>
      <c r="EI41" s="121"/>
      <c r="EJ41" s="121"/>
      <c r="EK41" s="121"/>
      <c r="EL41" s="121"/>
      <c r="EM41" s="121"/>
      <c r="EN41" s="121"/>
      <c r="EO41" s="121"/>
      <c r="EP41" s="121"/>
      <c r="EQ41" s="121"/>
      <c r="ER41" s="121"/>
      <c r="ES41" s="121"/>
      <c r="ET41" s="121"/>
      <c r="EU41" s="121"/>
      <c r="EV41" s="121"/>
      <c r="EW41" s="121"/>
      <c r="EX41" s="121"/>
      <c r="EY41" s="121"/>
      <c r="EZ41" s="121"/>
      <c r="FA41" s="121"/>
      <c r="FB41" s="121"/>
      <c r="FC41" s="121"/>
      <c r="FD41" s="121"/>
      <c r="FE41" s="121"/>
      <c r="FF41" s="121"/>
      <c r="FG41" s="121"/>
      <c r="FH41" s="121"/>
      <c r="FI41" s="121"/>
      <c r="FJ41" s="121"/>
      <c r="FK41" s="121"/>
      <c r="FL41" s="121"/>
      <c r="FM41" s="121"/>
      <c r="FN41" s="121"/>
      <c r="FO41" s="121"/>
      <c r="FP41" s="121"/>
      <c r="FQ41" s="121"/>
      <c r="FR41" s="121"/>
      <c r="FS41" s="121"/>
      <c r="FT41" s="121"/>
      <c r="FU41" s="121"/>
      <c r="FV41" s="121"/>
      <c r="FW41" s="121"/>
      <c r="FX41" s="121"/>
      <c r="FY41" s="121"/>
      <c r="FZ41" s="121"/>
      <c r="GA41" s="121"/>
      <c r="GB41" s="121"/>
      <c r="GC41" s="121"/>
      <c r="GD41" s="121"/>
      <c r="GE41" s="121"/>
      <c r="GF41" s="121"/>
      <c r="GG41" s="121"/>
      <c r="GH41" s="121"/>
      <c r="GI41" s="121"/>
      <c r="GJ41" s="121"/>
      <c r="GK41" s="121"/>
      <c r="GL41" s="121"/>
      <c r="GM41" s="121"/>
      <c r="GN41" s="121"/>
      <c r="GO41" s="121"/>
      <c r="GP41" s="121"/>
      <c r="GQ41" s="121"/>
      <c r="GR41" s="121"/>
      <c r="GS41" s="121"/>
      <c r="GT41" s="121"/>
      <c r="GU41" s="121"/>
      <c r="GV41" s="121"/>
      <c r="GW41" s="121"/>
      <c r="GX41" s="121"/>
      <c r="GY41" s="121"/>
      <c r="GZ41" s="121"/>
      <c r="HA41" s="121"/>
      <c r="HB41" s="121"/>
      <c r="HC41" s="121"/>
      <c r="HD41" s="121"/>
      <c r="HE41" s="121"/>
      <c r="HF41" s="121"/>
      <c r="HG41" s="121"/>
      <c r="HH41" s="121"/>
      <c r="HI41" s="121"/>
      <c r="HJ41" s="121"/>
      <c r="HK41" s="121"/>
      <c r="HL41" s="121"/>
      <c r="HM41" s="121"/>
      <c r="HN41" s="121"/>
      <c r="HO41" s="121"/>
      <c r="HP41" s="121"/>
      <c r="HQ41" s="121"/>
      <c r="HR41" s="121"/>
      <c r="HS41" s="121"/>
      <c r="HT41" s="121"/>
      <c r="HU41" s="121"/>
      <c r="HV41" s="121"/>
      <c r="HW41" s="121"/>
      <c r="HX41" s="121"/>
      <c r="HY41" s="121"/>
      <c r="HZ41" s="121"/>
      <c r="IA41" s="121"/>
      <c r="IB41" s="121"/>
      <c r="IC41" s="121"/>
      <c r="ID41" s="121"/>
      <c r="IE41" s="121"/>
    </row>
    <row r="42" spans="1:239" ht="16.149999999999999" customHeight="1" x14ac:dyDescent="0.3">
      <c r="A42" s="121"/>
      <c r="B42" s="160">
        <v>5641</v>
      </c>
      <c r="C42" s="181" t="str">
        <f>+'[2]Costos Habilitar Material'!$C$25</f>
        <v>Adquisición de Extractores atmosféricos de aire de techo</v>
      </c>
      <c r="D42" s="180">
        <v>1</v>
      </c>
      <c r="E42" s="179">
        <f>+'[2]Costos Habilitar Material'!$E$25</f>
        <v>41148</v>
      </c>
      <c r="F42" s="179">
        <f>+D42*E42</f>
        <v>41148</v>
      </c>
      <c r="G42" s="183"/>
      <c r="H42" s="165">
        <f>+F42</f>
        <v>41148</v>
      </c>
      <c r="I42" s="165"/>
      <c r="J42" s="165"/>
      <c r="K42" s="165"/>
      <c r="L42" s="165"/>
      <c r="M42" s="183"/>
      <c r="N42" s="165"/>
      <c r="O42" s="165"/>
      <c r="P42" s="165"/>
      <c r="Q42" s="165"/>
      <c r="R42" s="165"/>
      <c r="S42" s="165">
        <f>SUM(G42:R42)</f>
        <v>41148</v>
      </c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1"/>
      <c r="BL42" s="121"/>
      <c r="BM42" s="121"/>
      <c r="BN42" s="121"/>
      <c r="BO42" s="121"/>
      <c r="BP42" s="121"/>
      <c r="BQ42" s="121"/>
      <c r="BR42" s="121"/>
      <c r="BS42" s="121"/>
      <c r="BT42" s="121"/>
      <c r="BU42" s="121"/>
      <c r="BV42" s="121"/>
      <c r="BW42" s="121"/>
      <c r="BX42" s="121"/>
      <c r="BY42" s="121"/>
      <c r="BZ42" s="121"/>
      <c r="CA42" s="121"/>
      <c r="CB42" s="121"/>
      <c r="CC42" s="121"/>
      <c r="CD42" s="121"/>
      <c r="CE42" s="121"/>
      <c r="CF42" s="121"/>
      <c r="CG42" s="121"/>
      <c r="CH42" s="121"/>
      <c r="CI42" s="121"/>
      <c r="CJ42" s="121"/>
      <c r="CK42" s="121"/>
      <c r="CL42" s="121"/>
      <c r="CM42" s="121"/>
      <c r="CN42" s="121"/>
      <c r="CO42" s="121"/>
      <c r="CP42" s="121"/>
      <c r="CQ42" s="121"/>
      <c r="CR42" s="121"/>
      <c r="CS42" s="121"/>
      <c r="CT42" s="121"/>
      <c r="CU42" s="121"/>
      <c r="CV42" s="121"/>
      <c r="CW42" s="121"/>
      <c r="CX42" s="121"/>
      <c r="CY42" s="121"/>
      <c r="CZ42" s="121"/>
      <c r="DA42" s="121"/>
      <c r="DB42" s="121"/>
      <c r="DC42" s="121"/>
      <c r="DD42" s="121"/>
      <c r="DE42" s="121"/>
      <c r="DF42" s="121"/>
      <c r="DG42" s="121"/>
      <c r="DH42" s="121"/>
      <c r="DI42" s="121"/>
      <c r="DJ42" s="121"/>
      <c r="DK42" s="121"/>
      <c r="DL42" s="121"/>
      <c r="DM42" s="121"/>
      <c r="DN42" s="121"/>
      <c r="DO42" s="121"/>
      <c r="DP42" s="121"/>
      <c r="DQ42" s="121"/>
      <c r="DR42" s="121"/>
      <c r="DS42" s="121"/>
      <c r="DT42" s="121"/>
      <c r="DU42" s="121"/>
      <c r="DV42" s="121"/>
      <c r="DW42" s="121"/>
      <c r="DX42" s="121"/>
      <c r="DY42" s="121"/>
      <c r="DZ42" s="121"/>
      <c r="EA42" s="121"/>
      <c r="EB42" s="121"/>
      <c r="EC42" s="121"/>
      <c r="ED42" s="121"/>
      <c r="EE42" s="121"/>
      <c r="EF42" s="121"/>
      <c r="EG42" s="121"/>
      <c r="EH42" s="121"/>
      <c r="EI42" s="121"/>
      <c r="EJ42" s="121"/>
      <c r="EK42" s="121"/>
      <c r="EL42" s="121"/>
      <c r="EM42" s="121"/>
      <c r="EN42" s="121"/>
      <c r="EO42" s="121"/>
      <c r="EP42" s="121"/>
      <c r="EQ42" s="121"/>
      <c r="ER42" s="121"/>
      <c r="ES42" s="121"/>
      <c r="ET42" s="121"/>
      <c r="EU42" s="121"/>
      <c r="EV42" s="121"/>
      <c r="EW42" s="121"/>
      <c r="EX42" s="121"/>
      <c r="EY42" s="121"/>
      <c r="EZ42" s="121"/>
      <c r="FA42" s="121"/>
      <c r="FB42" s="121"/>
      <c r="FC42" s="121"/>
      <c r="FD42" s="121"/>
      <c r="FE42" s="121"/>
      <c r="FF42" s="121"/>
      <c r="FG42" s="121"/>
      <c r="FH42" s="121"/>
      <c r="FI42" s="121"/>
      <c r="FJ42" s="121"/>
      <c r="FK42" s="121"/>
      <c r="FL42" s="121"/>
      <c r="FM42" s="121"/>
      <c r="FN42" s="121"/>
      <c r="FO42" s="121"/>
      <c r="FP42" s="121"/>
      <c r="FQ42" s="121"/>
      <c r="FR42" s="121"/>
      <c r="FS42" s="121"/>
      <c r="FT42" s="121"/>
      <c r="FU42" s="121"/>
      <c r="FV42" s="121"/>
      <c r="FW42" s="121"/>
      <c r="FX42" s="121"/>
      <c r="FY42" s="121"/>
      <c r="FZ42" s="121"/>
      <c r="GA42" s="121"/>
      <c r="GB42" s="121"/>
      <c r="GC42" s="121"/>
      <c r="GD42" s="121"/>
      <c r="GE42" s="121"/>
      <c r="GF42" s="121"/>
      <c r="GG42" s="121"/>
      <c r="GH42" s="121"/>
      <c r="GI42" s="121"/>
      <c r="GJ42" s="121"/>
      <c r="GK42" s="121"/>
      <c r="GL42" s="121"/>
      <c r="GM42" s="121"/>
      <c r="GN42" s="121"/>
      <c r="GO42" s="121"/>
      <c r="GP42" s="121"/>
      <c r="GQ42" s="121"/>
      <c r="GR42" s="121"/>
      <c r="GS42" s="121"/>
      <c r="GT42" s="121"/>
      <c r="GU42" s="121"/>
      <c r="GV42" s="121"/>
      <c r="GW42" s="121"/>
      <c r="GX42" s="121"/>
      <c r="GY42" s="121"/>
      <c r="GZ42" s="121"/>
      <c r="HA42" s="121"/>
      <c r="HB42" s="121"/>
      <c r="HC42" s="121"/>
      <c r="HD42" s="121"/>
      <c r="HE42" s="121"/>
      <c r="HF42" s="121"/>
      <c r="HG42" s="121"/>
      <c r="HH42" s="121"/>
      <c r="HI42" s="121"/>
      <c r="HJ42" s="121"/>
      <c r="HK42" s="121"/>
      <c r="HL42" s="121"/>
      <c r="HM42" s="121"/>
      <c r="HN42" s="121"/>
      <c r="HO42" s="121"/>
      <c r="HP42" s="121"/>
      <c r="HQ42" s="121"/>
      <c r="HR42" s="121"/>
      <c r="HS42" s="121"/>
      <c r="HT42" s="121"/>
      <c r="HU42" s="121"/>
      <c r="HV42" s="121"/>
      <c r="HW42" s="121"/>
      <c r="HX42" s="121"/>
      <c r="HY42" s="121"/>
      <c r="HZ42" s="121"/>
      <c r="IA42" s="121"/>
      <c r="IB42" s="121"/>
      <c r="IC42" s="121"/>
      <c r="ID42" s="121"/>
      <c r="IE42" s="121"/>
    </row>
    <row r="43" spans="1:239" ht="13.5" x14ac:dyDescent="0.25">
      <c r="A43" s="121"/>
      <c r="B43" s="160"/>
      <c r="C43" s="184"/>
      <c r="D43" s="180"/>
      <c r="E43" s="179"/>
      <c r="F43" s="179"/>
      <c r="G43" s="183"/>
      <c r="H43" s="165"/>
      <c r="I43" s="165"/>
      <c r="J43" s="165"/>
      <c r="K43" s="165"/>
      <c r="L43" s="165"/>
      <c r="M43" s="183"/>
      <c r="N43" s="165"/>
      <c r="O43" s="165"/>
      <c r="P43" s="165"/>
      <c r="Q43" s="165"/>
      <c r="R43" s="165"/>
      <c r="S43" s="165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BL43" s="121"/>
      <c r="BM43" s="121"/>
      <c r="BN43" s="121"/>
      <c r="BO43" s="121"/>
      <c r="BP43" s="121"/>
      <c r="BQ43" s="121"/>
      <c r="BR43" s="121"/>
      <c r="BS43" s="121"/>
      <c r="BT43" s="121"/>
      <c r="BU43" s="121"/>
      <c r="BV43" s="121"/>
      <c r="BW43" s="121"/>
      <c r="BX43" s="121"/>
      <c r="BY43" s="121"/>
      <c r="BZ43" s="121"/>
      <c r="CA43" s="121"/>
      <c r="CB43" s="121"/>
      <c r="CC43" s="121"/>
      <c r="CD43" s="121"/>
      <c r="CE43" s="121"/>
      <c r="CF43" s="121"/>
      <c r="CG43" s="121"/>
      <c r="CH43" s="121"/>
      <c r="CI43" s="121"/>
      <c r="CJ43" s="121"/>
      <c r="CK43" s="121"/>
      <c r="CL43" s="121"/>
      <c r="CM43" s="121"/>
      <c r="CN43" s="121"/>
      <c r="CO43" s="121"/>
      <c r="CP43" s="121"/>
      <c r="CQ43" s="121"/>
      <c r="CR43" s="121"/>
      <c r="CS43" s="121"/>
      <c r="CT43" s="121"/>
      <c r="CU43" s="121"/>
      <c r="CV43" s="121"/>
      <c r="CW43" s="121"/>
      <c r="CX43" s="121"/>
      <c r="CY43" s="121"/>
      <c r="CZ43" s="121"/>
      <c r="DA43" s="121"/>
      <c r="DB43" s="121"/>
      <c r="DC43" s="121"/>
      <c r="DD43" s="121"/>
      <c r="DE43" s="121"/>
      <c r="DF43" s="121"/>
      <c r="DG43" s="121"/>
      <c r="DH43" s="121"/>
      <c r="DI43" s="121"/>
      <c r="DJ43" s="121"/>
      <c r="DK43" s="121"/>
      <c r="DL43" s="121"/>
      <c r="DM43" s="121"/>
      <c r="DN43" s="121"/>
      <c r="DO43" s="121"/>
      <c r="DP43" s="121"/>
      <c r="DQ43" s="121"/>
      <c r="DR43" s="121"/>
      <c r="DS43" s="121"/>
      <c r="DT43" s="121"/>
      <c r="DU43" s="121"/>
      <c r="DV43" s="121"/>
      <c r="DW43" s="121"/>
      <c r="DX43" s="121"/>
      <c r="DY43" s="121"/>
      <c r="DZ43" s="121"/>
      <c r="EA43" s="121"/>
      <c r="EB43" s="121"/>
      <c r="EC43" s="121"/>
      <c r="ED43" s="121"/>
      <c r="EE43" s="121"/>
      <c r="EF43" s="121"/>
      <c r="EG43" s="121"/>
      <c r="EH43" s="121"/>
      <c r="EI43" s="121"/>
      <c r="EJ43" s="121"/>
      <c r="EK43" s="121"/>
      <c r="EL43" s="121"/>
      <c r="EM43" s="121"/>
      <c r="EN43" s="121"/>
      <c r="EO43" s="121"/>
      <c r="EP43" s="121"/>
      <c r="EQ43" s="121"/>
      <c r="ER43" s="121"/>
      <c r="ES43" s="121"/>
      <c r="ET43" s="121"/>
      <c r="EU43" s="121"/>
      <c r="EV43" s="121"/>
      <c r="EW43" s="121"/>
      <c r="EX43" s="121"/>
      <c r="EY43" s="121"/>
      <c r="EZ43" s="121"/>
      <c r="FA43" s="121"/>
      <c r="FB43" s="121"/>
      <c r="FC43" s="121"/>
      <c r="FD43" s="121"/>
      <c r="FE43" s="121"/>
      <c r="FF43" s="121"/>
      <c r="FG43" s="121"/>
      <c r="FH43" s="121"/>
      <c r="FI43" s="121"/>
      <c r="FJ43" s="121"/>
      <c r="FK43" s="121"/>
      <c r="FL43" s="121"/>
      <c r="FM43" s="121"/>
      <c r="FN43" s="121"/>
      <c r="FO43" s="121"/>
      <c r="FP43" s="121"/>
      <c r="FQ43" s="121"/>
      <c r="FR43" s="121"/>
      <c r="FS43" s="121"/>
      <c r="FT43" s="121"/>
      <c r="FU43" s="121"/>
      <c r="FV43" s="121"/>
      <c r="FW43" s="121"/>
      <c r="FX43" s="121"/>
      <c r="FY43" s="121"/>
      <c r="FZ43" s="121"/>
      <c r="GA43" s="121"/>
      <c r="GB43" s="121"/>
      <c r="GC43" s="121"/>
      <c r="GD43" s="121"/>
      <c r="GE43" s="121"/>
      <c r="GF43" s="121"/>
      <c r="GG43" s="121"/>
      <c r="GH43" s="121"/>
      <c r="GI43" s="121"/>
      <c r="GJ43" s="121"/>
      <c r="GK43" s="121"/>
      <c r="GL43" s="121"/>
      <c r="GM43" s="121"/>
      <c r="GN43" s="121"/>
      <c r="GO43" s="121"/>
      <c r="GP43" s="121"/>
      <c r="GQ43" s="121"/>
      <c r="GR43" s="121"/>
      <c r="GS43" s="121"/>
      <c r="GT43" s="121"/>
      <c r="GU43" s="121"/>
      <c r="GV43" s="121"/>
      <c r="GW43" s="121"/>
      <c r="GX43" s="121"/>
      <c r="GY43" s="121"/>
      <c r="GZ43" s="121"/>
      <c r="HA43" s="121"/>
      <c r="HB43" s="121"/>
      <c r="HC43" s="121"/>
      <c r="HD43" s="121"/>
      <c r="HE43" s="121"/>
      <c r="HF43" s="121"/>
      <c r="HG43" s="121"/>
      <c r="HH43" s="121"/>
      <c r="HI43" s="121"/>
      <c r="HJ43" s="121"/>
      <c r="HK43" s="121"/>
      <c r="HL43" s="121"/>
      <c r="HM43" s="121"/>
      <c r="HN43" s="121"/>
      <c r="HO43" s="121"/>
      <c r="HP43" s="121"/>
      <c r="HQ43" s="121"/>
      <c r="HR43" s="121"/>
      <c r="HS43" s="121"/>
      <c r="HT43" s="121"/>
      <c r="HU43" s="121"/>
      <c r="HV43" s="121"/>
      <c r="HW43" s="121"/>
      <c r="HX43" s="121"/>
      <c r="HY43" s="121"/>
      <c r="HZ43" s="121"/>
      <c r="IA43" s="121"/>
      <c r="IB43" s="121"/>
      <c r="IC43" s="121"/>
      <c r="ID43" s="121"/>
      <c r="IE43" s="121"/>
    </row>
    <row r="44" spans="1:239" s="148" customFormat="1" ht="16.149999999999999" customHeight="1" thickBot="1" x14ac:dyDescent="0.3">
      <c r="A44" s="141"/>
      <c r="B44" s="215"/>
      <c r="C44" s="152" t="s">
        <v>140</v>
      </c>
      <c r="D44" s="214"/>
      <c r="E44" s="213"/>
      <c r="F44" s="213">
        <f t="shared" ref="F44:R44" si="26">+F9+F13+F18+F21+F24+F27+F35+F38+F41</f>
        <v>1489930</v>
      </c>
      <c r="G44" s="213">
        <f t="shared" si="26"/>
        <v>115762.5</v>
      </c>
      <c r="H44" s="213">
        <f t="shared" si="26"/>
        <v>308503.5</v>
      </c>
      <c r="I44" s="213">
        <f t="shared" si="26"/>
        <v>104737.5</v>
      </c>
      <c r="J44" s="213">
        <f t="shared" si="26"/>
        <v>104737.5</v>
      </c>
      <c r="K44" s="213">
        <f t="shared" si="26"/>
        <v>104737.5</v>
      </c>
      <c r="L44" s="213">
        <f t="shared" si="26"/>
        <v>115762.5</v>
      </c>
      <c r="M44" s="213">
        <f t="shared" si="26"/>
        <v>104737.5</v>
      </c>
      <c r="N44" s="213">
        <f t="shared" si="26"/>
        <v>112001.5</v>
      </c>
      <c r="O44" s="213">
        <f t="shared" si="26"/>
        <v>104737.5</v>
      </c>
      <c r="P44" s="213">
        <f t="shared" si="26"/>
        <v>104737.5</v>
      </c>
      <c r="Q44" s="213">
        <f t="shared" si="26"/>
        <v>104737.5</v>
      </c>
      <c r="R44" s="213">
        <f t="shared" si="26"/>
        <v>104737.5</v>
      </c>
      <c r="S44" s="213">
        <f>SUM(G44:R44)</f>
        <v>1489930</v>
      </c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49"/>
      <c r="BK44" s="149"/>
      <c r="BL44" s="149"/>
      <c r="BM44" s="149"/>
      <c r="BN44" s="149"/>
      <c r="BO44" s="149"/>
      <c r="BP44" s="149"/>
      <c r="BQ44" s="149"/>
      <c r="BR44" s="149"/>
      <c r="BS44" s="149"/>
      <c r="BT44" s="149"/>
      <c r="BU44" s="149"/>
      <c r="BV44" s="149"/>
      <c r="BW44" s="149"/>
      <c r="BX44" s="149"/>
      <c r="BY44" s="149"/>
      <c r="BZ44" s="149"/>
      <c r="CA44" s="149"/>
      <c r="CB44" s="149"/>
      <c r="CC44" s="149"/>
      <c r="CD44" s="149"/>
      <c r="CE44" s="149"/>
      <c r="CF44" s="149"/>
      <c r="CG44" s="149"/>
      <c r="CH44" s="149"/>
      <c r="CI44" s="149"/>
      <c r="CJ44" s="149"/>
      <c r="CK44" s="149"/>
      <c r="CL44" s="149"/>
      <c r="CM44" s="149"/>
      <c r="CN44" s="149"/>
      <c r="CO44" s="149"/>
      <c r="CP44" s="149"/>
      <c r="CQ44" s="149"/>
      <c r="CR44" s="149"/>
      <c r="CS44" s="149"/>
      <c r="CT44" s="149"/>
      <c r="CU44" s="149"/>
      <c r="CV44" s="149"/>
      <c r="CW44" s="149"/>
      <c r="CX44" s="149"/>
      <c r="CY44" s="149"/>
      <c r="CZ44" s="149"/>
      <c r="DA44" s="149"/>
      <c r="DB44" s="149"/>
      <c r="DC44" s="149"/>
      <c r="DD44" s="149"/>
      <c r="DE44" s="149"/>
      <c r="DF44" s="149"/>
      <c r="DG44" s="149"/>
      <c r="DH44" s="149"/>
      <c r="DI44" s="149"/>
      <c r="DJ44" s="149"/>
      <c r="DK44" s="149"/>
      <c r="DL44" s="149"/>
      <c r="DM44" s="149"/>
      <c r="DN44" s="149"/>
      <c r="DO44" s="149"/>
      <c r="DP44" s="149"/>
      <c r="DQ44" s="149"/>
      <c r="DR44" s="149"/>
      <c r="DS44" s="149"/>
      <c r="DT44" s="149"/>
      <c r="DU44" s="149"/>
      <c r="DV44" s="149"/>
      <c r="DW44" s="149"/>
      <c r="DX44" s="149"/>
      <c r="DY44" s="149"/>
      <c r="DZ44" s="149"/>
      <c r="EA44" s="149"/>
      <c r="EB44" s="149"/>
      <c r="EC44" s="149"/>
      <c r="ED44" s="149"/>
      <c r="EE44" s="149"/>
      <c r="EF44" s="149"/>
      <c r="EG44" s="149"/>
      <c r="EH44" s="149"/>
      <c r="EI44" s="149"/>
      <c r="EJ44" s="149"/>
      <c r="EK44" s="149"/>
      <c r="EL44" s="149"/>
      <c r="EM44" s="149"/>
      <c r="EN44" s="149"/>
      <c r="EO44" s="149"/>
      <c r="EP44" s="149"/>
      <c r="EQ44" s="149"/>
      <c r="ER44" s="149"/>
      <c r="ES44" s="149"/>
      <c r="ET44" s="149"/>
      <c r="EU44" s="149"/>
      <c r="EV44" s="149"/>
      <c r="EW44" s="149"/>
      <c r="EX44" s="149"/>
      <c r="EY44" s="149"/>
      <c r="EZ44" s="149"/>
      <c r="FA44" s="149"/>
      <c r="FB44" s="149"/>
      <c r="FC44" s="149"/>
      <c r="FD44" s="149"/>
      <c r="FE44" s="149"/>
      <c r="FF44" s="149"/>
      <c r="FG44" s="149"/>
      <c r="FH44" s="149"/>
      <c r="FI44" s="149"/>
      <c r="FJ44" s="149"/>
      <c r="FK44" s="149"/>
      <c r="FL44" s="149"/>
      <c r="FM44" s="149"/>
      <c r="FN44" s="149"/>
      <c r="FO44" s="149"/>
      <c r="FP44" s="149"/>
      <c r="FQ44" s="149"/>
      <c r="FR44" s="149"/>
      <c r="FS44" s="149"/>
      <c r="FT44" s="149"/>
      <c r="FU44" s="149"/>
      <c r="FV44" s="149"/>
      <c r="FW44" s="149"/>
      <c r="FX44" s="149"/>
      <c r="FY44" s="149"/>
      <c r="FZ44" s="149"/>
      <c r="GA44" s="149"/>
      <c r="GB44" s="149"/>
      <c r="GC44" s="149"/>
      <c r="GD44" s="149"/>
      <c r="GE44" s="149"/>
      <c r="GF44" s="149"/>
      <c r="GG44" s="149"/>
      <c r="GH44" s="149"/>
      <c r="GI44" s="149"/>
      <c r="GJ44" s="149"/>
      <c r="GK44" s="149"/>
      <c r="GL44" s="149"/>
      <c r="GM44" s="149"/>
      <c r="GN44" s="149"/>
      <c r="GO44" s="149"/>
      <c r="GP44" s="149"/>
      <c r="GQ44" s="149"/>
      <c r="GR44" s="149"/>
      <c r="GS44" s="149"/>
      <c r="GT44" s="149"/>
      <c r="GU44" s="149"/>
      <c r="GV44" s="149"/>
      <c r="GW44" s="149"/>
      <c r="GX44" s="149"/>
      <c r="GY44" s="149"/>
      <c r="GZ44" s="149"/>
      <c r="HA44" s="149"/>
      <c r="HB44" s="149"/>
      <c r="HC44" s="149"/>
      <c r="HD44" s="149"/>
      <c r="HE44" s="149"/>
      <c r="HF44" s="149"/>
      <c r="HG44" s="149"/>
      <c r="HH44" s="149"/>
      <c r="HI44" s="149"/>
      <c r="HJ44" s="149"/>
      <c r="HK44" s="149"/>
      <c r="HL44" s="149"/>
      <c r="HM44" s="149"/>
      <c r="HN44" s="149"/>
      <c r="HO44" s="149"/>
      <c r="HP44" s="149"/>
      <c r="HQ44" s="149"/>
      <c r="HR44" s="149"/>
      <c r="HS44" s="149"/>
      <c r="HT44" s="149"/>
      <c r="HU44" s="149"/>
      <c r="HV44" s="149"/>
      <c r="HW44" s="149"/>
      <c r="HX44" s="149"/>
      <c r="HY44" s="149"/>
      <c r="HZ44" s="149"/>
      <c r="IA44" s="149"/>
      <c r="IB44" s="149"/>
      <c r="IC44" s="149"/>
      <c r="ID44" s="149"/>
      <c r="IE44" s="149"/>
    </row>
    <row r="45" spans="1:239" ht="16.149999999999999" customHeight="1" thickTop="1" x14ac:dyDescent="0.25">
      <c r="C45" s="140" t="s">
        <v>139</v>
      </c>
      <c r="F45" s="212"/>
    </row>
    <row r="47" spans="1:239" ht="16.149999999999999" customHeight="1" x14ac:dyDescent="0.25">
      <c r="B47" s="142"/>
      <c r="F47" s="145"/>
    </row>
    <row r="48" spans="1:239" ht="16.149999999999999" customHeight="1" x14ac:dyDescent="0.25">
      <c r="B48" s="142"/>
      <c r="C48" s="211"/>
      <c r="D48" s="210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1"/>
      <c r="BN48" s="121"/>
      <c r="BO48" s="121"/>
      <c r="BP48" s="121"/>
      <c r="BQ48" s="121"/>
      <c r="BR48" s="121"/>
      <c r="BS48" s="121"/>
      <c r="BT48" s="121"/>
      <c r="BU48" s="121"/>
      <c r="BV48" s="121"/>
      <c r="BW48" s="121"/>
      <c r="BX48" s="121"/>
      <c r="BY48" s="121"/>
      <c r="BZ48" s="121"/>
      <c r="CA48" s="121"/>
      <c r="CB48" s="121"/>
      <c r="CC48" s="121"/>
      <c r="CD48" s="121"/>
      <c r="CE48" s="121"/>
      <c r="CF48" s="121"/>
      <c r="CG48" s="121"/>
      <c r="CH48" s="121"/>
      <c r="CI48" s="121"/>
      <c r="CJ48" s="121"/>
      <c r="CK48" s="121"/>
      <c r="CL48" s="121"/>
      <c r="CM48" s="121"/>
      <c r="CN48" s="121"/>
      <c r="CO48" s="121"/>
      <c r="CP48" s="121"/>
      <c r="CQ48" s="121"/>
      <c r="CR48" s="121"/>
      <c r="CS48" s="121"/>
      <c r="CT48" s="121"/>
      <c r="CU48" s="121"/>
      <c r="CV48" s="121"/>
      <c r="CW48" s="121"/>
      <c r="CX48" s="121"/>
      <c r="CY48" s="121"/>
      <c r="CZ48" s="121"/>
      <c r="DA48" s="121"/>
      <c r="DB48" s="121"/>
      <c r="DC48" s="121"/>
      <c r="DD48" s="121"/>
      <c r="DE48" s="121"/>
      <c r="DF48" s="121"/>
      <c r="DG48" s="121"/>
      <c r="DH48" s="121"/>
      <c r="DI48" s="121"/>
      <c r="DJ48" s="121"/>
      <c r="DK48" s="121"/>
      <c r="DL48" s="121"/>
      <c r="DM48" s="121"/>
      <c r="DN48" s="121"/>
      <c r="DO48" s="121"/>
      <c r="DP48" s="121"/>
      <c r="DQ48" s="121"/>
      <c r="DR48" s="121"/>
      <c r="DS48" s="121"/>
      <c r="DT48" s="121"/>
      <c r="DU48" s="121"/>
      <c r="DV48" s="121"/>
      <c r="DW48" s="121"/>
      <c r="DX48" s="121"/>
      <c r="DY48" s="121"/>
      <c r="DZ48" s="121"/>
      <c r="EA48" s="121"/>
      <c r="EB48" s="121"/>
      <c r="EC48" s="121"/>
      <c r="ED48" s="121"/>
      <c r="EE48" s="121"/>
      <c r="EF48" s="121"/>
      <c r="EG48" s="121"/>
      <c r="EH48" s="121"/>
      <c r="EI48" s="121"/>
      <c r="EJ48" s="121"/>
      <c r="EK48" s="121"/>
      <c r="EL48" s="121"/>
      <c r="EM48" s="121"/>
      <c r="EN48" s="121"/>
      <c r="EO48" s="121"/>
      <c r="EP48" s="121"/>
      <c r="EQ48" s="121"/>
      <c r="ER48" s="121"/>
      <c r="ES48" s="121"/>
      <c r="ET48" s="121"/>
      <c r="EU48" s="121"/>
      <c r="EV48" s="121"/>
      <c r="EW48" s="121"/>
      <c r="EX48" s="121"/>
      <c r="EY48" s="121"/>
      <c r="EZ48" s="121"/>
      <c r="FA48" s="121"/>
      <c r="FB48" s="121"/>
      <c r="FC48" s="121"/>
      <c r="FD48" s="121"/>
      <c r="FE48" s="121"/>
      <c r="FF48" s="121"/>
      <c r="FG48" s="121"/>
      <c r="FH48" s="121"/>
      <c r="FI48" s="121"/>
      <c r="FJ48" s="121"/>
      <c r="FK48" s="121"/>
      <c r="FL48" s="121"/>
      <c r="FM48" s="121"/>
      <c r="FN48" s="121"/>
      <c r="FO48" s="121"/>
      <c r="FP48" s="121"/>
      <c r="FQ48" s="121"/>
      <c r="FR48" s="121"/>
      <c r="FS48" s="121"/>
      <c r="FT48" s="121"/>
      <c r="FU48" s="121"/>
      <c r="FV48" s="121"/>
      <c r="FW48" s="121"/>
      <c r="FX48" s="121"/>
      <c r="FY48" s="121"/>
      <c r="FZ48" s="121"/>
      <c r="GA48" s="121"/>
      <c r="GB48" s="121"/>
      <c r="GC48" s="121"/>
      <c r="GD48" s="121"/>
      <c r="GE48" s="121"/>
      <c r="GF48" s="121"/>
      <c r="GG48" s="121"/>
      <c r="GH48" s="121"/>
      <c r="GI48" s="121"/>
      <c r="GJ48" s="121"/>
      <c r="GK48" s="121"/>
      <c r="GL48" s="121"/>
      <c r="GM48" s="121"/>
      <c r="GN48" s="121"/>
      <c r="GO48" s="121"/>
      <c r="GP48" s="121"/>
      <c r="GQ48" s="121"/>
      <c r="GR48" s="121"/>
      <c r="GS48" s="121"/>
      <c r="GT48" s="121"/>
      <c r="GU48" s="121"/>
      <c r="GV48" s="121"/>
      <c r="GW48" s="121"/>
      <c r="GX48" s="121"/>
      <c r="GY48" s="121"/>
      <c r="GZ48" s="121"/>
      <c r="HA48" s="121"/>
      <c r="HB48" s="121"/>
      <c r="HC48" s="121"/>
      <c r="HD48" s="121"/>
      <c r="HE48" s="121"/>
      <c r="HF48" s="121"/>
      <c r="HG48" s="121"/>
      <c r="HH48" s="121"/>
      <c r="HI48" s="121"/>
      <c r="HJ48" s="121"/>
      <c r="HK48" s="121"/>
      <c r="HL48" s="121"/>
      <c r="HM48" s="121"/>
      <c r="HN48" s="121"/>
      <c r="HO48" s="121"/>
      <c r="HP48" s="121"/>
      <c r="HQ48" s="121"/>
      <c r="HR48" s="121"/>
      <c r="HS48" s="121"/>
      <c r="HT48" s="121"/>
      <c r="HU48" s="121"/>
      <c r="HV48" s="121"/>
      <c r="HW48" s="121"/>
      <c r="HX48" s="121"/>
      <c r="HY48" s="121"/>
      <c r="HZ48" s="121"/>
      <c r="IA48" s="121"/>
      <c r="IB48" s="121"/>
      <c r="IC48" s="121"/>
      <c r="ID48" s="121"/>
      <c r="IE48" s="121"/>
    </row>
    <row r="49" spans="1:239" ht="16.149999999999999" customHeight="1" x14ac:dyDescent="0.25">
      <c r="B49" s="142"/>
      <c r="F49" s="145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121"/>
      <c r="BN49" s="121"/>
      <c r="BO49" s="121"/>
      <c r="BP49" s="121"/>
      <c r="BQ49" s="121"/>
      <c r="BR49" s="121"/>
      <c r="BS49" s="121"/>
      <c r="BT49" s="121"/>
      <c r="BU49" s="121"/>
      <c r="BV49" s="121"/>
      <c r="BW49" s="121"/>
      <c r="BX49" s="121"/>
      <c r="BY49" s="121"/>
      <c r="BZ49" s="121"/>
      <c r="CA49" s="121"/>
      <c r="CB49" s="121"/>
      <c r="CC49" s="121"/>
      <c r="CD49" s="121"/>
      <c r="CE49" s="121"/>
      <c r="CF49" s="121"/>
      <c r="CG49" s="121"/>
      <c r="CH49" s="121"/>
      <c r="CI49" s="121"/>
      <c r="CJ49" s="121"/>
      <c r="CK49" s="121"/>
      <c r="CL49" s="121"/>
      <c r="CM49" s="121"/>
      <c r="CN49" s="121"/>
      <c r="CO49" s="121"/>
      <c r="CP49" s="121"/>
      <c r="CQ49" s="121"/>
      <c r="CR49" s="121"/>
      <c r="CS49" s="121"/>
      <c r="CT49" s="121"/>
      <c r="CU49" s="121"/>
      <c r="CV49" s="121"/>
      <c r="CW49" s="121"/>
      <c r="CX49" s="121"/>
      <c r="CY49" s="121"/>
      <c r="CZ49" s="121"/>
      <c r="DA49" s="121"/>
      <c r="DB49" s="121"/>
      <c r="DC49" s="121"/>
      <c r="DD49" s="121"/>
      <c r="DE49" s="121"/>
      <c r="DF49" s="121"/>
      <c r="DG49" s="121"/>
      <c r="DH49" s="121"/>
      <c r="DI49" s="121"/>
      <c r="DJ49" s="121"/>
      <c r="DK49" s="121"/>
      <c r="DL49" s="121"/>
      <c r="DM49" s="121"/>
      <c r="DN49" s="121"/>
      <c r="DO49" s="121"/>
      <c r="DP49" s="121"/>
      <c r="DQ49" s="121"/>
      <c r="DR49" s="121"/>
      <c r="DS49" s="121"/>
      <c r="DT49" s="121"/>
      <c r="DU49" s="121"/>
      <c r="DV49" s="121"/>
      <c r="DW49" s="121"/>
      <c r="DX49" s="121"/>
      <c r="DY49" s="121"/>
      <c r="DZ49" s="121"/>
      <c r="EA49" s="121"/>
      <c r="EB49" s="121"/>
      <c r="EC49" s="121"/>
      <c r="ED49" s="121"/>
      <c r="EE49" s="121"/>
      <c r="EF49" s="121"/>
      <c r="EG49" s="121"/>
      <c r="EH49" s="121"/>
      <c r="EI49" s="121"/>
      <c r="EJ49" s="121"/>
      <c r="EK49" s="121"/>
      <c r="EL49" s="121"/>
      <c r="EM49" s="121"/>
      <c r="EN49" s="121"/>
      <c r="EO49" s="121"/>
      <c r="EP49" s="121"/>
      <c r="EQ49" s="121"/>
      <c r="ER49" s="121"/>
      <c r="ES49" s="121"/>
      <c r="ET49" s="121"/>
      <c r="EU49" s="121"/>
      <c r="EV49" s="121"/>
      <c r="EW49" s="121"/>
      <c r="EX49" s="121"/>
      <c r="EY49" s="121"/>
      <c r="EZ49" s="121"/>
      <c r="FA49" s="121"/>
      <c r="FB49" s="121"/>
      <c r="FC49" s="121"/>
      <c r="FD49" s="121"/>
      <c r="FE49" s="121"/>
      <c r="FF49" s="121"/>
      <c r="FG49" s="121"/>
      <c r="FH49" s="121"/>
      <c r="FI49" s="121"/>
      <c r="FJ49" s="121"/>
      <c r="FK49" s="121"/>
      <c r="FL49" s="121"/>
      <c r="FM49" s="121"/>
      <c r="FN49" s="121"/>
      <c r="FO49" s="121"/>
      <c r="FP49" s="121"/>
      <c r="FQ49" s="121"/>
      <c r="FR49" s="121"/>
      <c r="FS49" s="121"/>
      <c r="FT49" s="121"/>
      <c r="FU49" s="121"/>
      <c r="FV49" s="121"/>
      <c r="FW49" s="121"/>
      <c r="FX49" s="121"/>
      <c r="FY49" s="121"/>
      <c r="FZ49" s="121"/>
      <c r="GA49" s="121"/>
      <c r="GB49" s="121"/>
      <c r="GC49" s="121"/>
      <c r="GD49" s="121"/>
      <c r="GE49" s="121"/>
      <c r="GF49" s="121"/>
      <c r="GG49" s="121"/>
      <c r="GH49" s="121"/>
      <c r="GI49" s="121"/>
      <c r="GJ49" s="121"/>
      <c r="GK49" s="121"/>
      <c r="GL49" s="121"/>
      <c r="GM49" s="121"/>
      <c r="GN49" s="121"/>
      <c r="GO49" s="121"/>
      <c r="GP49" s="121"/>
      <c r="GQ49" s="121"/>
      <c r="GR49" s="121"/>
      <c r="GS49" s="121"/>
      <c r="GT49" s="121"/>
      <c r="GU49" s="121"/>
      <c r="GV49" s="121"/>
      <c r="GW49" s="121"/>
      <c r="GX49" s="121"/>
      <c r="GY49" s="121"/>
      <c r="GZ49" s="121"/>
      <c r="HA49" s="121"/>
      <c r="HB49" s="121"/>
      <c r="HC49" s="121"/>
      <c r="HD49" s="121"/>
      <c r="HE49" s="121"/>
      <c r="HF49" s="121"/>
      <c r="HG49" s="121"/>
      <c r="HH49" s="121"/>
      <c r="HI49" s="121"/>
      <c r="HJ49" s="121"/>
      <c r="HK49" s="121"/>
      <c r="HL49" s="121"/>
      <c r="HM49" s="121"/>
      <c r="HN49" s="121"/>
      <c r="HO49" s="121"/>
      <c r="HP49" s="121"/>
      <c r="HQ49" s="121"/>
      <c r="HR49" s="121"/>
      <c r="HS49" s="121"/>
      <c r="HT49" s="121"/>
      <c r="HU49" s="121"/>
      <c r="HV49" s="121"/>
      <c r="HW49" s="121"/>
      <c r="HX49" s="121"/>
      <c r="HY49" s="121"/>
      <c r="HZ49" s="121"/>
      <c r="IA49" s="121"/>
      <c r="IB49" s="121"/>
      <c r="IC49" s="121"/>
      <c r="ID49" s="121"/>
      <c r="IE49" s="121"/>
    </row>
    <row r="50" spans="1:239" ht="16.149999999999999" customHeight="1" x14ac:dyDescent="0.25">
      <c r="B50" s="142"/>
      <c r="F50" s="145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1"/>
      <c r="BN50" s="121"/>
      <c r="BO50" s="121"/>
      <c r="BP50" s="121"/>
      <c r="BQ50" s="121"/>
      <c r="BR50" s="121"/>
      <c r="BS50" s="121"/>
      <c r="BT50" s="121"/>
      <c r="BU50" s="121"/>
      <c r="BV50" s="121"/>
      <c r="BW50" s="121"/>
      <c r="BX50" s="121"/>
      <c r="BY50" s="121"/>
      <c r="BZ50" s="121"/>
      <c r="CA50" s="121"/>
      <c r="CB50" s="121"/>
      <c r="CC50" s="121"/>
      <c r="CD50" s="121"/>
      <c r="CE50" s="121"/>
      <c r="CF50" s="121"/>
      <c r="CG50" s="121"/>
      <c r="CH50" s="121"/>
      <c r="CI50" s="121"/>
      <c r="CJ50" s="121"/>
      <c r="CK50" s="121"/>
      <c r="CL50" s="121"/>
      <c r="CM50" s="121"/>
      <c r="CN50" s="121"/>
      <c r="CO50" s="121"/>
      <c r="CP50" s="121"/>
      <c r="CQ50" s="121"/>
      <c r="CR50" s="121"/>
      <c r="CS50" s="121"/>
      <c r="CT50" s="121"/>
      <c r="CU50" s="121"/>
      <c r="CV50" s="121"/>
      <c r="CW50" s="121"/>
      <c r="CX50" s="121"/>
      <c r="CY50" s="121"/>
      <c r="CZ50" s="121"/>
      <c r="DA50" s="121"/>
      <c r="DB50" s="121"/>
      <c r="DC50" s="121"/>
      <c r="DD50" s="121"/>
      <c r="DE50" s="121"/>
      <c r="DF50" s="121"/>
      <c r="DG50" s="121"/>
      <c r="DH50" s="121"/>
      <c r="DI50" s="121"/>
      <c r="DJ50" s="121"/>
      <c r="DK50" s="121"/>
      <c r="DL50" s="121"/>
      <c r="DM50" s="121"/>
      <c r="DN50" s="121"/>
      <c r="DO50" s="121"/>
      <c r="DP50" s="121"/>
      <c r="DQ50" s="121"/>
      <c r="DR50" s="121"/>
      <c r="DS50" s="121"/>
      <c r="DT50" s="121"/>
      <c r="DU50" s="121"/>
      <c r="DV50" s="121"/>
      <c r="DW50" s="121"/>
      <c r="DX50" s="121"/>
      <c r="DY50" s="121"/>
      <c r="DZ50" s="121"/>
      <c r="EA50" s="121"/>
      <c r="EB50" s="121"/>
      <c r="EC50" s="121"/>
      <c r="ED50" s="121"/>
      <c r="EE50" s="121"/>
      <c r="EF50" s="121"/>
      <c r="EG50" s="121"/>
      <c r="EH50" s="121"/>
      <c r="EI50" s="121"/>
      <c r="EJ50" s="121"/>
      <c r="EK50" s="121"/>
      <c r="EL50" s="121"/>
      <c r="EM50" s="121"/>
      <c r="EN50" s="121"/>
      <c r="EO50" s="121"/>
      <c r="EP50" s="121"/>
      <c r="EQ50" s="121"/>
      <c r="ER50" s="121"/>
      <c r="ES50" s="121"/>
      <c r="ET50" s="121"/>
      <c r="EU50" s="121"/>
      <c r="EV50" s="121"/>
      <c r="EW50" s="121"/>
      <c r="EX50" s="121"/>
      <c r="EY50" s="121"/>
      <c r="EZ50" s="121"/>
      <c r="FA50" s="121"/>
      <c r="FB50" s="121"/>
      <c r="FC50" s="121"/>
      <c r="FD50" s="121"/>
      <c r="FE50" s="121"/>
      <c r="FF50" s="121"/>
      <c r="FG50" s="121"/>
      <c r="FH50" s="121"/>
      <c r="FI50" s="121"/>
      <c r="FJ50" s="121"/>
      <c r="FK50" s="121"/>
      <c r="FL50" s="121"/>
      <c r="FM50" s="121"/>
      <c r="FN50" s="121"/>
      <c r="FO50" s="121"/>
      <c r="FP50" s="121"/>
      <c r="FQ50" s="121"/>
      <c r="FR50" s="121"/>
      <c r="FS50" s="121"/>
      <c r="FT50" s="121"/>
      <c r="FU50" s="121"/>
      <c r="FV50" s="121"/>
      <c r="FW50" s="121"/>
      <c r="FX50" s="121"/>
      <c r="FY50" s="121"/>
      <c r="FZ50" s="121"/>
      <c r="GA50" s="121"/>
      <c r="GB50" s="121"/>
      <c r="GC50" s="121"/>
      <c r="GD50" s="121"/>
      <c r="GE50" s="121"/>
      <c r="GF50" s="121"/>
      <c r="GG50" s="121"/>
      <c r="GH50" s="121"/>
      <c r="GI50" s="121"/>
      <c r="GJ50" s="121"/>
      <c r="GK50" s="121"/>
      <c r="GL50" s="121"/>
      <c r="GM50" s="121"/>
      <c r="GN50" s="121"/>
      <c r="GO50" s="121"/>
      <c r="GP50" s="121"/>
      <c r="GQ50" s="121"/>
      <c r="GR50" s="121"/>
      <c r="GS50" s="121"/>
      <c r="GT50" s="121"/>
      <c r="GU50" s="121"/>
      <c r="GV50" s="121"/>
      <c r="GW50" s="121"/>
      <c r="GX50" s="121"/>
      <c r="GY50" s="121"/>
      <c r="GZ50" s="121"/>
      <c r="HA50" s="121"/>
      <c r="HB50" s="121"/>
      <c r="HC50" s="121"/>
      <c r="HD50" s="121"/>
      <c r="HE50" s="121"/>
      <c r="HF50" s="121"/>
      <c r="HG50" s="121"/>
      <c r="HH50" s="121"/>
      <c r="HI50" s="121"/>
      <c r="HJ50" s="121"/>
      <c r="HK50" s="121"/>
      <c r="HL50" s="121"/>
      <c r="HM50" s="121"/>
      <c r="HN50" s="121"/>
      <c r="HO50" s="121"/>
      <c r="HP50" s="121"/>
      <c r="HQ50" s="121"/>
      <c r="HR50" s="121"/>
      <c r="HS50" s="121"/>
      <c r="HT50" s="121"/>
      <c r="HU50" s="121"/>
      <c r="HV50" s="121"/>
      <c r="HW50" s="121"/>
      <c r="HX50" s="121"/>
      <c r="HY50" s="121"/>
      <c r="HZ50" s="121"/>
      <c r="IA50" s="121"/>
      <c r="IB50" s="121"/>
      <c r="IC50" s="121"/>
      <c r="ID50" s="121"/>
      <c r="IE50" s="121"/>
    </row>
    <row r="51" spans="1:239" ht="16.149999999999999" customHeight="1" x14ac:dyDescent="0.25">
      <c r="B51" s="142"/>
      <c r="C51" s="144"/>
      <c r="F51" s="143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  <c r="BK51" s="121"/>
      <c r="BL51" s="121"/>
      <c r="BM51" s="121"/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21"/>
      <c r="BY51" s="121"/>
      <c r="BZ51" s="121"/>
      <c r="CA51" s="121"/>
      <c r="CB51" s="121"/>
      <c r="CC51" s="121"/>
      <c r="CD51" s="121"/>
      <c r="CE51" s="121"/>
      <c r="CF51" s="121"/>
      <c r="CG51" s="121"/>
      <c r="CH51" s="121"/>
      <c r="CI51" s="121"/>
      <c r="CJ51" s="121"/>
      <c r="CK51" s="121"/>
      <c r="CL51" s="121"/>
      <c r="CM51" s="121"/>
      <c r="CN51" s="121"/>
      <c r="CO51" s="121"/>
      <c r="CP51" s="121"/>
      <c r="CQ51" s="121"/>
      <c r="CR51" s="121"/>
      <c r="CS51" s="121"/>
      <c r="CT51" s="121"/>
      <c r="CU51" s="121"/>
      <c r="CV51" s="121"/>
      <c r="CW51" s="121"/>
      <c r="CX51" s="121"/>
      <c r="CY51" s="121"/>
      <c r="CZ51" s="121"/>
      <c r="DA51" s="121"/>
      <c r="DB51" s="121"/>
      <c r="DC51" s="121"/>
      <c r="DD51" s="121"/>
      <c r="DE51" s="121"/>
      <c r="DF51" s="121"/>
      <c r="DG51" s="121"/>
      <c r="DH51" s="121"/>
      <c r="DI51" s="121"/>
      <c r="DJ51" s="121"/>
      <c r="DK51" s="121"/>
      <c r="DL51" s="121"/>
      <c r="DM51" s="121"/>
      <c r="DN51" s="121"/>
      <c r="DO51" s="121"/>
      <c r="DP51" s="121"/>
      <c r="DQ51" s="121"/>
      <c r="DR51" s="121"/>
      <c r="DS51" s="121"/>
      <c r="DT51" s="121"/>
      <c r="DU51" s="121"/>
      <c r="DV51" s="121"/>
      <c r="DW51" s="121"/>
      <c r="DX51" s="121"/>
      <c r="DY51" s="121"/>
      <c r="DZ51" s="121"/>
      <c r="EA51" s="121"/>
      <c r="EB51" s="121"/>
      <c r="EC51" s="121"/>
      <c r="ED51" s="121"/>
      <c r="EE51" s="121"/>
      <c r="EF51" s="121"/>
      <c r="EG51" s="121"/>
      <c r="EH51" s="121"/>
      <c r="EI51" s="121"/>
      <c r="EJ51" s="121"/>
      <c r="EK51" s="121"/>
      <c r="EL51" s="121"/>
      <c r="EM51" s="121"/>
      <c r="EN51" s="121"/>
      <c r="EO51" s="121"/>
      <c r="EP51" s="121"/>
      <c r="EQ51" s="121"/>
      <c r="ER51" s="121"/>
      <c r="ES51" s="121"/>
      <c r="ET51" s="121"/>
      <c r="EU51" s="121"/>
      <c r="EV51" s="121"/>
      <c r="EW51" s="121"/>
      <c r="EX51" s="121"/>
      <c r="EY51" s="121"/>
      <c r="EZ51" s="121"/>
      <c r="FA51" s="121"/>
      <c r="FB51" s="121"/>
      <c r="FC51" s="121"/>
      <c r="FD51" s="121"/>
      <c r="FE51" s="121"/>
      <c r="FF51" s="121"/>
      <c r="FG51" s="121"/>
      <c r="FH51" s="121"/>
      <c r="FI51" s="121"/>
      <c r="FJ51" s="121"/>
      <c r="FK51" s="121"/>
      <c r="FL51" s="121"/>
      <c r="FM51" s="121"/>
      <c r="FN51" s="121"/>
      <c r="FO51" s="121"/>
      <c r="FP51" s="121"/>
      <c r="FQ51" s="121"/>
      <c r="FR51" s="121"/>
      <c r="FS51" s="121"/>
      <c r="FT51" s="121"/>
      <c r="FU51" s="121"/>
      <c r="FV51" s="121"/>
      <c r="FW51" s="121"/>
      <c r="FX51" s="121"/>
      <c r="FY51" s="121"/>
      <c r="FZ51" s="121"/>
      <c r="GA51" s="121"/>
      <c r="GB51" s="121"/>
      <c r="GC51" s="121"/>
      <c r="GD51" s="121"/>
      <c r="GE51" s="121"/>
      <c r="GF51" s="121"/>
      <c r="GG51" s="121"/>
      <c r="GH51" s="121"/>
      <c r="GI51" s="121"/>
      <c r="GJ51" s="121"/>
      <c r="GK51" s="121"/>
      <c r="GL51" s="121"/>
      <c r="GM51" s="121"/>
      <c r="GN51" s="121"/>
      <c r="GO51" s="121"/>
      <c r="GP51" s="121"/>
      <c r="GQ51" s="121"/>
      <c r="GR51" s="121"/>
      <c r="GS51" s="121"/>
      <c r="GT51" s="121"/>
      <c r="GU51" s="121"/>
      <c r="GV51" s="121"/>
      <c r="GW51" s="121"/>
      <c r="GX51" s="121"/>
      <c r="GY51" s="121"/>
      <c r="GZ51" s="121"/>
      <c r="HA51" s="121"/>
      <c r="HB51" s="121"/>
      <c r="HC51" s="121"/>
      <c r="HD51" s="121"/>
      <c r="HE51" s="121"/>
      <c r="HF51" s="121"/>
      <c r="HG51" s="121"/>
      <c r="HH51" s="121"/>
      <c r="HI51" s="121"/>
      <c r="HJ51" s="121"/>
      <c r="HK51" s="121"/>
      <c r="HL51" s="121"/>
      <c r="HM51" s="121"/>
      <c r="HN51" s="121"/>
      <c r="HO51" s="121"/>
      <c r="HP51" s="121"/>
      <c r="HQ51" s="121"/>
      <c r="HR51" s="121"/>
      <c r="HS51" s="121"/>
      <c r="HT51" s="121"/>
      <c r="HU51" s="121"/>
      <c r="HV51" s="121"/>
      <c r="HW51" s="121"/>
      <c r="HX51" s="121"/>
      <c r="HY51" s="121"/>
      <c r="HZ51" s="121"/>
      <c r="IA51" s="121"/>
      <c r="IB51" s="121"/>
      <c r="IC51" s="121"/>
      <c r="ID51" s="121"/>
      <c r="IE51" s="121"/>
    </row>
    <row r="52" spans="1:239" ht="16.149999999999999" customHeight="1" x14ac:dyDescent="0.25">
      <c r="A52" s="209"/>
      <c r="B52" s="142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BL52" s="121"/>
      <c r="BM52" s="121"/>
      <c r="BN52" s="121"/>
      <c r="BO52" s="121"/>
      <c r="BP52" s="121"/>
      <c r="BQ52" s="121"/>
      <c r="BR52" s="121"/>
      <c r="BS52" s="121"/>
      <c r="BT52" s="121"/>
      <c r="BU52" s="121"/>
      <c r="BV52" s="121"/>
      <c r="BW52" s="121"/>
      <c r="BX52" s="121"/>
      <c r="BY52" s="121"/>
      <c r="BZ52" s="121"/>
      <c r="CA52" s="121"/>
      <c r="CB52" s="121"/>
      <c r="CC52" s="121"/>
      <c r="CD52" s="121"/>
      <c r="CE52" s="121"/>
      <c r="CF52" s="121"/>
      <c r="CG52" s="121"/>
      <c r="CH52" s="121"/>
      <c r="CI52" s="121"/>
      <c r="CJ52" s="121"/>
      <c r="CK52" s="121"/>
      <c r="CL52" s="121"/>
      <c r="CM52" s="121"/>
      <c r="CN52" s="121"/>
      <c r="CO52" s="121"/>
      <c r="CP52" s="121"/>
      <c r="CQ52" s="121"/>
      <c r="CR52" s="121"/>
      <c r="CS52" s="121"/>
      <c r="CT52" s="121"/>
      <c r="CU52" s="121"/>
      <c r="CV52" s="121"/>
      <c r="CW52" s="121"/>
      <c r="CX52" s="121"/>
      <c r="CY52" s="121"/>
      <c r="CZ52" s="121"/>
      <c r="DA52" s="121"/>
      <c r="DB52" s="121"/>
      <c r="DC52" s="121"/>
      <c r="DD52" s="121"/>
      <c r="DE52" s="121"/>
      <c r="DF52" s="121"/>
      <c r="DG52" s="121"/>
      <c r="DH52" s="121"/>
      <c r="DI52" s="121"/>
      <c r="DJ52" s="121"/>
      <c r="DK52" s="121"/>
      <c r="DL52" s="121"/>
      <c r="DM52" s="121"/>
      <c r="DN52" s="121"/>
      <c r="DO52" s="121"/>
      <c r="DP52" s="121"/>
      <c r="DQ52" s="121"/>
      <c r="DR52" s="121"/>
      <c r="DS52" s="121"/>
      <c r="DT52" s="121"/>
      <c r="DU52" s="121"/>
      <c r="DV52" s="121"/>
      <c r="DW52" s="121"/>
      <c r="DX52" s="121"/>
      <c r="DY52" s="121"/>
      <c r="DZ52" s="121"/>
      <c r="EA52" s="121"/>
      <c r="EB52" s="121"/>
      <c r="EC52" s="121"/>
      <c r="ED52" s="121"/>
      <c r="EE52" s="121"/>
      <c r="EF52" s="121"/>
      <c r="EG52" s="121"/>
      <c r="EH52" s="121"/>
      <c r="EI52" s="121"/>
      <c r="EJ52" s="121"/>
      <c r="EK52" s="121"/>
      <c r="EL52" s="121"/>
      <c r="EM52" s="121"/>
      <c r="EN52" s="121"/>
      <c r="EO52" s="121"/>
      <c r="EP52" s="121"/>
      <c r="EQ52" s="121"/>
      <c r="ER52" s="121"/>
      <c r="ES52" s="121"/>
      <c r="ET52" s="121"/>
      <c r="EU52" s="121"/>
      <c r="EV52" s="121"/>
      <c r="EW52" s="121"/>
      <c r="EX52" s="121"/>
      <c r="EY52" s="121"/>
      <c r="EZ52" s="121"/>
      <c r="FA52" s="121"/>
      <c r="FB52" s="121"/>
      <c r="FC52" s="121"/>
      <c r="FD52" s="121"/>
      <c r="FE52" s="121"/>
      <c r="FF52" s="121"/>
      <c r="FG52" s="121"/>
      <c r="FH52" s="121"/>
      <c r="FI52" s="121"/>
      <c r="FJ52" s="121"/>
      <c r="FK52" s="121"/>
      <c r="FL52" s="121"/>
      <c r="FM52" s="121"/>
      <c r="FN52" s="121"/>
      <c r="FO52" s="121"/>
      <c r="FP52" s="121"/>
      <c r="FQ52" s="121"/>
      <c r="FR52" s="121"/>
      <c r="FS52" s="121"/>
      <c r="FT52" s="121"/>
      <c r="FU52" s="121"/>
      <c r="FV52" s="121"/>
      <c r="FW52" s="121"/>
      <c r="FX52" s="121"/>
      <c r="FY52" s="121"/>
      <c r="FZ52" s="121"/>
      <c r="GA52" s="121"/>
      <c r="GB52" s="121"/>
      <c r="GC52" s="121"/>
      <c r="GD52" s="121"/>
      <c r="GE52" s="121"/>
      <c r="GF52" s="121"/>
      <c r="GG52" s="121"/>
      <c r="GH52" s="121"/>
      <c r="GI52" s="121"/>
      <c r="GJ52" s="121"/>
      <c r="GK52" s="121"/>
      <c r="GL52" s="121"/>
      <c r="GM52" s="121"/>
      <c r="GN52" s="121"/>
      <c r="GO52" s="121"/>
      <c r="GP52" s="121"/>
      <c r="GQ52" s="121"/>
      <c r="GR52" s="121"/>
      <c r="GS52" s="121"/>
      <c r="GT52" s="121"/>
      <c r="GU52" s="121"/>
      <c r="GV52" s="121"/>
      <c r="GW52" s="121"/>
      <c r="GX52" s="121"/>
      <c r="GY52" s="121"/>
      <c r="GZ52" s="121"/>
      <c r="HA52" s="121"/>
      <c r="HB52" s="121"/>
      <c r="HC52" s="121"/>
      <c r="HD52" s="121"/>
      <c r="HE52" s="121"/>
      <c r="HF52" s="121"/>
      <c r="HG52" s="121"/>
      <c r="HH52" s="121"/>
      <c r="HI52" s="121"/>
      <c r="HJ52" s="121"/>
      <c r="HK52" s="121"/>
      <c r="HL52" s="121"/>
      <c r="HM52" s="121"/>
      <c r="HN52" s="121"/>
      <c r="HO52" s="121"/>
      <c r="HP52" s="121"/>
      <c r="HQ52" s="121"/>
      <c r="HR52" s="121"/>
      <c r="HS52" s="121"/>
      <c r="HT52" s="121"/>
      <c r="HU52" s="121"/>
      <c r="HV52" s="121"/>
      <c r="HW52" s="121"/>
      <c r="HX52" s="121"/>
      <c r="HY52" s="121"/>
      <c r="HZ52" s="121"/>
      <c r="IA52" s="121"/>
      <c r="IB52" s="121"/>
      <c r="IC52" s="121"/>
      <c r="ID52" s="121"/>
      <c r="IE52" s="121"/>
    </row>
    <row r="53" spans="1:239" ht="16.149999999999999" customHeight="1" x14ac:dyDescent="0.25">
      <c r="B53" s="142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1"/>
      <c r="BR53" s="121"/>
      <c r="BS53" s="121"/>
      <c r="BT53" s="121"/>
      <c r="BU53" s="121"/>
      <c r="BV53" s="121"/>
      <c r="BW53" s="121"/>
      <c r="BX53" s="121"/>
      <c r="BY53" s="121"/>
      <c r="BZ53" s="121"/>
      <c r="CA53" s="121"/>
      <c r="CB53" s="121"/>
      <c r="CC53" s="121"/>
      <c r="CD53" s="121"/>
      <c r="CE53" s="121"/>
      <c r="CF53" s="121"/>
      <c r="CG53" s="121"/>
      <c r="CH53" s="121"/>
      <c r="CI53" s="121"/>
      <c r="CJ53" s="121"/>
      <c r="CK53" s="121"/>
      <c r="CL53" s="121"/>
      <c r="CM53" s="121"/>
      <c r="CN53" s="121"/>
      <c r="CO53" s="121"/>
      <c r="CP53" s="121"/>
      <c r="CQ53" s="121"/>
      <c r="CR53" s="121"/>
      <c r="CS53" s="121"/>
      <c r="CT53" s="121"/>
      <c r="CU53" s="121"/>
      <c r="CV53" s="121"/>
      <c r="CW53" s="121"/>
      <c r="CX53" s="121"/>
      <c r="CY53" s="121"/>
      <c r="CZ53" s="121"/>
      <c r="DA53" s="121"/>
      <c r="DB53" s="121"/>
      <c r="DC53" s="121"/>
      <c r="DD53" s="121"/>
      <c r="DE53" s="121"/>
      <c r="DF53" s="121"/>
      <c r="DG53" s="121"/>
      <c r="DH53" s="121"/>
      <c r="DI53" s="121"/>
      <c r="DJ53" s="121"/>
      <c r="DK53" s="121"/>
      <c r="DL53" s="121"/>
      <c r="DM53" s="121"/>
      <c r="DN53" s="121"/>
      <c r="DO53" s="121"/>
      <c r="DP53" s="121"/>
      <c r="DQ53" s="121"/>
      <c r="DR53" s="121"/>
      <c r="DS53" s="121"/>
      <c r="DT53" s="121"/>
      <c r="DU53" s="121"/>
      <c r="DV53" s="121"/>
      <c r="DW53" s="121"/>
      <c r="DX53" s="121"/>
      <c r="DY53" s="121"/>
      <c r="DZ53" s="121"/>
      <c r="EA53" s="121"/>
      <c r="EB53" s="121"/>
      <c r="EC53" s="121"/>
      <c r="ED53" s="121"/>
      <c r="EE53" s="121"/>
      <c r="EF53" s="121"/>
      <c r="EG53" s="121"/>
      <c r="EH53" s="121"/>
      <c r="EI53" s="121"/>
      <c r="EJ53" s="121"/>
      <c r="EK53" s="121"/>
      <c r="EL53" s="121"/>
      <c r="EM53" s="121"/>
      <c r="EN53" s="121"/>
      <c r="EO53" s="121"/>
      <c r="EP53" s="121"/>
      <c r="EQ53" s="121"/>
      <c r="ER53" s="121"/>
      <c r="ES53" s="121"/>
      <c r="ET53" s="121"/>
      <c r="EU53" s="121"/>
      <c r="EV53" s="121"/>
      <c r="EW53" s="121"/>
      <c r="EX53" s="121"/>
      <c r="EY53" s="121"/>
      <c r="EZ53" s="121"/>
      <c r="FA53" s="121"/>
      <c r="FB53" s="121"/>
      <c r="FC53" s="121"/>
      <c r="FD53" s="121"/>
      <c r="FE53" s="121"/>
      <c r="FF53" s="121"/>
      <c r="FG53" s="121"/>
      <c r="FH53" s="121"/>
      <c r="FI53" s="121"/>
      <c r="FJ53" s="121"/>
      <c r="FK53" s="121"/>
      <c r="FL53" s="121"/>
      <c r="FM53" s="121"/>
      <c r="FN53" s="121"/>
      <c r="FO53" s="121"/>
      <c r="FP53" s="121"/>
      <c r="FQ53" s="121"/>
      <c r="FR53" s="121"/>
      <c r="FS53" s="121"/>
      <c r="FT53" s="121"/>
      <c r="FU53" s="121"/>
      <c r="FV53" s="121"/>
      <c r="FW53" s="121"/>
      <c r="FX53" s="121"/>
      <c r="FY53" s="121"/>
      <c r="FZ53" s="121"/>
      <c r="GA53" s="121"/>
      <c r="GB53" s="121"/>
      <c r="GC53" s="121"/>
      <c r="GD53" s="121"/>
      <c r="GE53" s="121"/>
      <c r="GF53" s="121"/>
      <c r="GG53" s="121"/>
      <c r="GH53" s="121"/>
      <c r="GI53" s="121"/>
      <c r="GJ53" s="121"/>
      <c r="GK53" s="121"/>
      <c r="GL53" s="121"/>
      <c r="GM53" s="121"/>
      <c r="GN53" s="121"/>
      <c r="GO53" s="121"/>
      <c r="GP53" s="121"/>
      <c r="GQ53" s="121"/>
      <c r="GR53" s="121"/>
      <c r="GS53" s="121"/>
      <c r="GT53" s="121"/>
      <c r="GU53" s="121"/>
      <c r="GV53" s="121"/>
      <c r="GW53" s="121"/>
      <c r="GX53" s="121"/>
      <c r="GY53" s="121"/>
      <c r="GZ53" s="121"/>
      <c r="HA53" s="121"/>
      <c r="HB53" s="121"/>
      <c r="HC53" s="121"/>
      <c r="HD53" s="121"/>
      <c r="HE53" s="121"/>
      <c r="HF53" s="121"/>
      <c r="HG53" s="121"/>
      <c r="HH53" s="121"/>
      <c r="HI53" s="121"/>
      <c r="HJ53" s="121"/>
      <c r="HK53" s="121"/>
      <c r="HL53" s="121"/>
      <c r="HM53" s="121"/>
      <c r="HN53" s="121"/>
      <c r="HO53" s="121"/>
      <c r="HP53" s="121"/>
      <c r="HQ53" s="121"/>
      <c r="HR53" s="121"/>
      <c r="HS53" s="121"/>
      <c r="HT53" s="121"/>
      <c r="HU53" s="121"/>
      <c r="HV53" s="121"/>
      <c r="HW53" s="121"/>
      <c r="HX53" s="121"/>
      <c r="HY53" s="121"/>
      <c r="HZ53" s="121"/>
      <c r="IA53" s="121"/>
      <c r="IB53" s="121"/>
      <c r="IC53" s="121"/>
      <c r="ID53" s="121"/>
      <c r="IE53" s="121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20"/>
  <sheetViews>
    <sheetView topLeftCell="A4" workbookViewId="0">
      <selection activeCell="F22" sqref="F22"/>
    </sheetView>
  </sheetViews>
  <sheetFormatPr baseColWidth="10" defaultColWidth="11.42578125" defaultRowHeight="18" x14ac:dyDescent="0.25"/>
  <cols>
    <col min="1" max="1" width="7.140625" style="141" customWidth="1"/>
    <col min="2" max="2" width="7.5703125" style="140" bestFit="1" customWidth="1"/>
    <col min="3" max="3" width="45.7109375" style="140" customWidth="1"/>
    <col min="4" max="4" width="10.42578125" style="139" customWidth="1"/>
    <col min="5" max="5" width="9.28515625" style="138" bestFit="1" customWidth="1"/>
    <col min="6" max="6" width="14.140625" style="138" customWidth="1"/>
    <col min="7" max="7" width="9.28515625" style="137" customWidth="1"/>
    <col min="8" max="8" width="12.140625" style="137" customWidth="1"/>
    <col min="9" max="9" width="11.42578125" style="137"/>
    <col min="10" max="10" width="10.28515625" style="137" customWidth="1"/>
    <col min="11" max="11" width="11" style="137" customWidth="1"/>
    <col min="12" max="12" width="8.7109375" style="137" customWidth="1"/>
    <col min="13" max="13" width="10" style="137" customWidth="1"/>
    <col min="14" max="14" width="9.5703125" style="137" customWidth="1"/>
    <col min="15" max="15" width="10.7109375" style="137" customWidth="1"/>
    <col min="16" max="16" width="9.7109375" style="137" customWidth="1"/>
    <col min="17" max="17" width="11.5703125" style="137" customWidth="1"/>
    <col min="18" max="18" width="12.28515625" style="137" customWidth="1"/>
    <col min="19" max="19" width="9.85546875" style="137" customWidth="1"/>
    <col min="20" max="239" width="11.42578125" style="122"/>
    <col min="240" max="16384" width="11.42578125" style="121"/>
  </cols>
  <sheetData>
    <row r="1" spans="1:240" ht="31.15" customHeight="1" thickBot="1" x14ac:dyDescent="0.3"/>
    <row r="2" spans="1:240" ht="19.899999999999999" customHeight="1" x14ac:dyDescent="0.25">
      <c r="B2" s="333" t="str">
        <f>'[1]TOTAL GENERALCALEND.'!B2:G2</f>
        <v>INSTITUTO ELECTORAL Y DE PARTICIPACIÓN CIUDADANA DEL ESTADO DE JALISCO</v>
      </c>
      <c r="C2" s="334"/>
      <c r="D2" s="334"/>
      <c r="E2" s="334"/>
      <c r="F2" s="335"/>
    </row>
    <row r="3" spans="1:240" ht="12" customHeight="1" x14ac:dyDescent="0.25">
      <c r="B3" s="336" t="s">
        <v>160</v>
      </c>
      <c r="C3" s="337"/>
      <c r="D3" s="337"/>
      <c r="E3" s="337"/>
      <c r="F3" s="338"/>
    </row>
    <row r="4" spans="1:240" x14ac:dyDescent="0.25">
      <c r="B4" s="321" t="s">
        <v>158</v>
      </c>
      <c r="C4" s="322"/>
      <c r="D4" s="322"/>
      <c r="E4" s="322"/>
      <c r="F4" s="323"/>
      <c r="G4" s="123"/>
    </row>
    <row r="5" spans="1:240" ht="33" customHeight="1" thickBot="1" x14ac:dyDescent="0.3">
      <c r="B5" s="339" t="s">
        <v>196</v>
      </c>
      <c r="C5" s="340"/>
      <c r="D5" s="340"/>
      <c r="E5" s="340"/>
      <c r="F5" s="341"/>
    </row>
    <row r="6" spans="1:240" ht="15" x14ac:dyDescent="0.25">
      <c r="A6" s="121"/>
      <c r="B6" s="139"/>
      <c r="C6" s="121"/>
      <c r="E6" s="121"/>
      <c r="F6" s="121"/>
      <c r="G6" s="324" t="s">
        <v>157</v>
      </c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6"/>
      <c r="T6" s="123"/>
      <c r="IF6" s="122"/>
    </row>
    <row r="7" spans="1:240" ht="27" x14ac:dyDescent="0.25">
      <c r="B7" s="136" t="s">
        <v>187</v>
      </c>
      <c r="C7" s="136" t="s">
        <v>186</v>
      </c>
      <c r="D7" s="136" t="s">
        <v>136</v>
      </c>
      <c r="E7" s="135" t="s">
        <v>154</v>
      </c>
      <c r="F7" s="135" t="s">
        <v>153</v>
      </c>
      <c r="G7" s="134" t="s">
        <v>152</v>
      </c>
      <c r="H7" s="134" t="s">
        <v>151</v>
      </c>
      <c r="I7" s="134" t="s">
        <v>150</v>
      </c>
      <c r="J7" s="134" t="s">
        <v>149</v>
      </c>
      <c r="K7" s="134" t="s">
        <v>148</v>
      </c>
      <c r="L7" s="134" t="s">
        <v>147</v>
      </c>
      <c r="M7" s="134" t="s">
        <v>146</v>
      </c>
      <c r="N7" s="134" t="s">
        <v>145</v>
      </c>
      <c r="O7" s="134" t="s">
        <v>144</v>
      </c>
      <c r="P7" s="134" t="s">
        <v>143</v>
      </c>
      <c r="Q7" s="134" t="s">
        <v>142</v>
      </c>
      <c r="R7" s="134" t="s">
        <v>141</v>
      </c>
      <c r="S7" s="133" t="s">
        <v>140</v>
      </c>
    </row>
    <row r="8" spans="1:240" x14ac:dyDescent="0.25">
      <c r="B8" s="208"/>
      <c r="C8" s="208"/>
      <c r="D8" s="207"/>
      <c r="E8" s="206"/>
      <c r="F8" s="206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</row>
    <row r="9" spans="1:240" ht="18.75" thickBot="1" x14ac:dyDescent="0.3">
      <c r="B9" s="127"/>
      <c r="C9" s="187"/>
      <c r="D9" s="125"/>
      <c r="E9" s="125"/>
      <c r="F9" s="124">
        <f t="shared" ref="F9:R9" si="0">SUM(F10:F10)</f>
        <v>0</v>
      </c>
      <c r="G9" s="124">
        <f t="shared" si="0"/>
        <v>0</v>
      </c>
      <c r="H9" s="124">
        <f t="shared" si="0"/>
        <v>0</v>
      </c>
      <c r="I9" s="124">
        <f t="shared" si="0"/>
        <v>0</v>
      </c>
      <c r="J9" s="124">
        <f t="shared" si="0"/>
        <v>0</v>
      </c>
      <c r="K9" s="124">
        <f t="shared" si="0"/>
        <v>0</v>
      </c>
      <c r="L9" s="124">
        <f t="shared" si="0"/>
        <v>0</v>
      </c>
      <c r="M9" s="124">
        <f t="shared" si="0"/>
        <v>0</v>
      </c>
      <c r="N9" s="124">
        <f t="shared" si="0"/>
        <v>0</v>
      </c>
      <c r="O9" s="124">
        <f t="shared" si="0"/>
        <v>0</v>
      </c>
      <c r="P9" s="124">
        <f t="shared" si="0"/>
        <v>0</v>
      </c>
      <c r="Q9" s="124">
        <f t="shared" si="0"/>
        <v>0</v>
      </c>
      <c r="R9" s="124">
        <f t="shared" si="0"/>
        <v>0</v>
      </c>
      <c r="S9" s="124">
        <f>SUM(G9:R9)</f>
        <v>0</v>
      </c>
    </row>
    <row r="10" spans="1:240" x14ac:dyDescent="0.25">
      <c r="B10" s="160"/>
      <c r="C10" s="184" t="s">
        <v>195</v>
      </c>
      <c r="D10" s="157"/>
      <c r="E10" s="156"/>
      <c r="F10" s="156">
        <v>0</v>
      </c>
      <c r="G10" s="190"/>
      <c r="H10" s="190"/>
      <c r="I10" s="190"/>
      <c r="J10" s="190">
        <f>+F10</f>
        <v>0</v>
      </c>
      <c r="K10" s="190"/>
      <c r="L10" s="190"/>
      <c r="M10" s="190"/>
      <c r="N10" s="190"/>
      <c r="O10" s="190"/>
      <c r="P10" s="190"/>
      <c r="Q10" s="190">
        <f t="shared" ref="Q10" si="1">P10</f>
        <v>0</v>
      </c>
      <c r="R10" s="190"/>
      <c r="S10" s="154"/>
    </row>
    <row r="11" spans="1:240" s="148" customFormat="1" ht="16.149999999999999" customHeight="1" thickBot="1" x14ac:dyDescent="0.3">
      <c r="A11" s="141"/>
      <c r="B11" s="215"/>
      <c r="C11" s="152" t="s">
        <v>140</v>
      </c>
      <c r="D11" s="214"/>
      <c r="E11" s="213"/>
      <c r="F11" s="213">
        <f>+F10</f>
        <v>0</v>
      </c>
      <c r="G11" s="213">
        <f t="shared" ref="G11:R11" si="2">+G10</f>
        <v>0</v>
      </c>
      <c r="H11" s="213">
        <f t="shared" si="2"/>
        <v>0</v>
      </c>
      <c r="I11" s="213">
        <f t="shared" si="2"/>
        <v>0</v>
      </c>
      <c r="J11" s="213">
        <f t="shared" si="2"/>
        <v>0</v>
      </c>
      <c r="K11" s="213">
        <f t="shared" si="2"/>
        <v>0</v>
      </c>
      <c r="L11" s="213">
        <f t="shared" si="2"/>
        <v>0</v>
      </c>
      <c r="M11" s="213">
        <f t="shared" si="2"/>
        <v>0</v>
      </c>
      <c r="N11" s="213">
        <f t="shared" si="2"/>
        <v>0</v>
      </c>
      <c r="O11" s="213">
        <f t="shared" si="2"/>
        <v>0</v>
      </c>
      <c r="P11" s="213">
        <f t="shared" si="2"/>
        <v>0</v>
      </c>
      <c r="Q11" s="213">
        <f t="shared" si="2"/>
        <v>0</v>
      </c>
      <c r="R11" s="213">
        <f t="shared" si="2"/>
        <v>0</v>
      </c>
      <c r="S11" s="213">
        <f>SUM(G11:R11)</f>
        <v>0</v>
      </c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149"/>
      <c r="BK11" s="149"/>
      <c r="BL11" s="149"/>
      <c r="BM11" s="149"/>
      <c r="BN11" s="149"/>
      <c r="BO11" s="149"/>
      <c r="BP11" s="149"/>
      <c r="BQ11" s="149"/>
      <c r="BR11" s="149"/>
      <c r="BS11" s="149"/>
      <c r="BT11" s="149"/>
      <c r="BU11" s="149"/>
      <c r="BV11" s="149"/>
      <c r="BW11" s="149"/>
      <c r="BX11" s="149"/>
      <c r="BY11" s="149"/>
      <c r="BZ11" s="149"/>
      <c r="CA11" s="149"/>
      <c r="CB11" s="149"/>
      <c r="CC11" s="149"/>
      <c r="CD11" s="149"/>
      <c r="CE11" s="149"/>
      <c r="CF11" s="149"/>
      <c r="CG11" s="149"/>
      <c r="CH11" s="149"/>
      <c r="CI11" s="149"/>
      <c r="CJ11" s="149"/>
      <c r="CK11" s="149"/>
      <c r="CL11" s="149"/>
      <c r="CM11" s="149"/>
      <c r="CN11" s="149"/>
      <c r="CO11" s="149"/>
      <c r="CP11" s="149"/>
      <c r="CQ11" s="149"/>
      <c r="CR11" s="149"/>
      <c r="CS11" s="149"/>
      <c r="CT11" s="149"/>
      <c r="CU11" s="149"/>
      <c r="CV11" s="149"/>
      <c r="CW11" s="149"/>
      <c r="CX11" s="149"/>
      <c r="CY11" s="149"/>
      <c r="CZ11" s="149"/>
      <c r="DA11" s="149"/>
      <c r="DB11" s="149"/>
      <c r="DC11" s="149"/>
      <c r="DD11" s="149"/>
      <c r="DE11" s="149"/>
      <c r="DF11" s="149"/>
      <c r="DG11" s="149"/>
      <c r="DH11" s="149"/>
      <c r="DI11" s="149"/>
      <c r="DJ11" s="149"/>
      <c r="DK11" s="149"/>
      <c r="DL11" s="149"/>
      <c r="DM11" s="149"/>
      <c r="DN11" s="149"/>
      <c r="DO11" s="149"/>
      <c r="DP11" s="149"/>
      <c r="DQ11" s="149"/>
      <c r="DR11" s="149"/>
      <c r="DS11" s="149"/>
      <c r="DT11" s="149"/>
      <c r="DU11" s="149"/>
      <c r="DV11" s="149"/>
      <c r="DW11" s="149"/>
      <c r="DX11" s="149"/>
      <c r="DY11" s="149"/>
      <c r="DZ11" s="149"/>
      <c r="EA11" s="149"/>
      <c r="EB11" s="149"/>
      <c r="EC11" s="149"/>
      <c r="ED11" s="149"/>
      <c r="EE11" s="149"/>
      <c r="EF11" s="149"/>
      <c r="EG11" s="149"/>
      <c r="EH11" s="149"/>
      <c r="EI11" s="149"/>
      <c r="EJ11" s="149"/>
      <c r="EK11" s="149"/>
      <c r="EL11" s="149"/>
      <c r="EM11" s="149"/>
      <c r="EN11" s="149"/>
      <c r="EO11" s="149"/>
      <c r="EP11" s="149"/>
      <c r="EQ11" s="149"/>
      <c r="ER11" s="149"/>
      <c r="ES11" s="149"/>
      <c r="ET11" s="149"/>
      <c r="EU11" s="149"/>
      <c r="EV11" s="149"/>
      <c r="EW11" s="149"/>
      <c r="EX11" s="149"/>
      <c r="EY11" s="149"/>
      <c r="EZ11" s="149"/>
      <c r="FA11" s="149"/>
      <c r="FB11" s="149"/>
      <c r="FC11" s="149"/>
      <c r="FD11" s="149"/>
      <c r="FE11" s="149"/>
      <c r="FF11" s="149"/>
      <c r="FG11" s="149"/>
      <c r="FH11" s="149"/>
      <c r="FI11" s="149"/>
      <c r="FJ11" s="149"/>
      <c r="FK11" s="149"/>
      <c r="FL11" s="149"/>
      <c r="FM11" s="149"/>
      <c r="FN11" s="149"/>
      <c r="FO11" s="149"/>
      <c r="FP11" s="149"/>
      <c r="FQ11" s="149"/>
      <c r="FR11" s="149"/>
      <c r="FS11" s="149"/>
      <c r="FT11" s="149"/>
      <c r="FU11" s="149"/>
      <c r="FV11" s="149"/>
      <c r="FW11" s="149"/>
      <c r="FX11" s="149"/>
      <c r="FY11" s="149"/>
      <c r="FZ11" s="149"/>
      <c r="GA11" s="149"/>
      <c r="GB11" s="149"/>
      <c r="GC11" s="149"/>
      <c r="GD11" s="149"/>
      <c r="GE11" s="149"/>
      <c r="GF11" s="149"/>
      <c r="GG11" s="149"/>
      <c r="GH11" s="149"/>
      <c r="GI11" s="149"/>
      <c r="GJ11" s="149"/>
      <c r="GK11" s="149"/>
      <c r="GL11" s="149"/>
      <c r="GM11" s="149"/>
      <c r="GN11" s="149"/>
      <c r="GO11" s="149"/>
      <c r="GP11" s="149"/>
      <c r="GQ11" s="149"/>
      <c r="GR11" s="149"/>
      <c r="GS11" s="149"/>
      <c r="GT11" s="149"/>
      <c r="GU11" s="149"/>
      <c r="GV11" s="149"/>
      <c r="GW11" s="149"/>
      <c r="GX11" s="149"/>
      <c r="GY11" s="149"/>
      <c r="GZ11" s="149"/>
      <c r="HA11" s="149"/>
      <c r="HB11" s="149"/>
      <c r="HC11" s="149"/>
      <c r="HD11" s="149"/>
      <c r="HE11" s="149"/>
      <c r="HF11" s="149"/>
      <c r="HG11" s="149"/>
      <c r="HH11" s="149"/>
      <c r="HI11" s="149"/>
      <c r="HJ11" s="149"/>
      <c r="HK11" s="149"/>
      <c r="HL11" s="149"/>
      <c r="HM11" s="149"/>
      <c r="HN11" s="149"/>
      <c r="HO11" s="149"/>
      <c r="HP11" s="149"/>
      <c r="HQ11" s="149"/>
      <c r="HR11" s="149"/>
      <c r="HS11" s="149"/>
      <c r="HT11" s="149"/>
      <c r="HU11" s="149"/>
      <c r="HV11" s="149"/>
      <c r="HW11" s="149"/>
      <c r="HX11" s="149"/>
      <c r="HY11" s="149"/>
      <c r="HZ11" s="149"/>
      <c r="IA11" s="149"/>
      <c r="IB11" s="149"/>
      <c r="IC11" s="149"/>
      <c r="ID11" s="149"/>
      <c r="IE11" s="149"/>
    </row>
    <row r="12" spans="1:240" ht="16.149999999999999" customHeight="1" thickTop="1" x14ac:dyDescent="0.25">
      <c r="C12" s="140" t="s">
        <v>139</v>
      </c>
      <c r="F12" s="212"/>
    </row>
    <row r="14" spans="1:240" ht="16.149999999999999" customHeight="1" x14ac:dyDescent="0.25">
      <c r="B14" s="142"/>
      <c r="F14" s="145"/>
    </row>
    <row r="15" spans="1:240" ht="16.149999999999999" customHeight="1" x14ac:dyDescent="0.25">
      <c r="B15" s="142"/>
      <c r="C15" s="211"/>
      <c r="D15" s="210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21"/>
      <c r="BS15" s="121"/>
      <c r="BT15" s="121"/>
      <c r="BU15" s="121"/>
      <c r="BV15" s="121"/>
      <c r="BW15" s="121"/>
      <c r="BX15" s="121"/>
      <c r="BY15" s="121"/>
      <c r="BZ15" s="121"/>
      <c r="CA15" s="121"/>
      <c r="CB15" s="121"/>
      <c r="CC15" s="121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21"/>
      <c r="CP15" s="121"/>
      <c r="CQ15" s="121"/>
      <c r="CR15" s="121"/>
      <c r="CS15" s="121"/>
      <c r="CT15" s="121"/>
      <c r="CU15" s="121"/>
      <c r="CV15" s="121"/>
      <c r="CW15" s="121"/>
      <c r="CX15" s="121"/>
      <c r="CY15" s="121"/>
      <c r="CZ15" s="121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21"/>
      <c r="DM15" s="121"/>
      <c r="DN15" s="121"/>
      <c r="DO15" s="121"/>
      <c r="DP15" s="121"/>
      <c r="DQ15" s="121"/>
      <c r="DR15" s="121"/>
      <c r="DS15" s="121"/>
      <c r="DT15" s="121"/>
      <c r="DU15" s="121"/>
      <c r="DV15" s="121"/>
      <c r="DW15" s="121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21"/>
      <c r="EJ15" s="121"/>
      <c r="EK15" s="121"/>
      <c r="EL15" s="121"/>
      <c r="EM15" s="121"/>
      <c r="EN15" s="121"/>
      <c r="EO15" s="121"/>
      <c r="EP15" s="121"/>
      <c r="EQ15" s="121"/>
      <c r="ER15" s="121"/>
      <c r="ES15" s="121"/>
      <c r="ET15" s="121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21"/>
      <c r="FG15" s="121"/>
      <c r="FH15" s="121"/>
      <c r="FI15" s="121"/>
      <c r="FJ15" s="121"/>
      <c r="FK15" s="121"/>
      <c r="FL15" s="121"/>
      <c r="FM15" s="121"/>
      <c r="FN15" s="121"/>
      <c r="FO15" s="121"/>
      <c r="FP15" s="121"/>
      <c r="FQ15" s="121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21"/>
      <c r="GD15" s="121"/>
      <c r="GE15" s="121"/>
      <c r="GF15" s="121"/>
      <c r="GG15" s="121"/>
      <c r="GH15" s="121"/>
      <c r="GI15" s="121"/>
      <c r="GJ15" s="121"/>
      <c r="GK15" s="121"/>
      <c r="GL15" s="121"/>
      <c r="GM15" s="121"/>
      <c r="GN15" s="121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21"/>
      <c r="HA15" s="121"/>
      <c r="HB15" s="121"/>
      <c r="HC15" s="121"/>
      <c r="HD15" s="121"/>
      <c r="HE15" s="121"/>
      <c r="HF15" s="121"/>
      <c r="HG15" s="121"/>
      <c r="HH15" s="121"/>
      <c r="HI15" s="121"/>
      <c r="HJ15" s="121"/>
      <c r="HK15" s="121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21"/>
      <c r="HX15" s="121"/>
      <c r="HY15" s="121"/>
      <c r="HZ15" s="121"/>
      <c r="IA15" s="121"/>
      <c r="IB15" s="121"/>
      <c r="IC15" s="121"/>
      <c r="ID15" s="121"/>
      <c r="IE15" s="121"/>
    </row>
    <row r="16" spans="1:240" ht="16.149999999999999" customHeight="1" x14ac:dyDescent="0.25">
      <c r="B16" s="142"/>
      <c r="F16" s="145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1"/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21"/>
      <c r="BY16" s="121"/>
      <c r="BZ16" s="121"/>
      <c r="CA16" s="121"/>
      <c r="CB16" s="121"/>
      <c r="CC16" s="121"/>
      <c r="CD16" s="121"/>
      <c r="CE16" s="121"/>
      <c r="CF16" s="121"/>
      <c r="CG16" s="121"/>
      <c r="CH16" s="121"/>
      <c r="CI16" s="121"/>
      <c r="CJ16" s="121"/>
      <c r="CK16" s="121"/>
      <c r="CL16" s="121"/>
      <c r="CM16" s="121"/>
      <c r="CN16" s="121"/>
      <c r="CO16" s="121"/>
      <c r="CP16" s="121"/>
      <c r="CQ16" s="121"/>
      <c r="CR16" s="121"/>
      <c r="CS16" s="121"/>
      <c r="CT16" s="121"/>
      <c r="CU16" s="121"/>
      <c r="CV16" s="121"/>
      <c r="CW16" s="121"/>
      <c r="CX16" s="121"/>
      <c r="CY16" s="121"/>
      <c r="CZ16" s="121"/>
      <c r="DA16" s="121"/>
      <c r="DB16" s="121"/>
      <c r="DC16" s="121"/>
      <c r="DD16" s="121"/>
      <c r="DE16" s="121"/>
      <c r="DF16" s="121"/>
      <c r="DG16" s="121"/>
      <c r="DH16" s="121"/>
      <c r="DI16" s="121"/>
      <c r="DJ16" s="121"/>
      <c r="DK16" s="121"/>
      <c r="DL16" s="121"/>
      <c r="DM16" s="121"/>
      <c r="DN16" s="121"/>
      <c r="DO16" s="121"/>
      <c r="DP16" s="121"/>
      <c r="DQ16" s="121"/>
      <c r="DR16" s="121"/>
      <c r="DS16" s="121"/>
      <c r="DT16" s="121"/>
      <c r="DU16" s="121"/>
      <c r="DV16" s="121"/>
      <c r="DW16" s="121"/>
      <c r="DX16" s="121"/>
      <c r="DY16" s="121"/>
      <c r="DZ16" s="121"/>
      <c r="EA16" s="121"/>
      <c r="EB16" s="121"/>
      <c r="EC16" s="121"/>
      <c r="ED16" s="121"/>
      <c r="EE16" s="121"/>
      <c r="EF16" s="121"/>
      <c r="EG16" s="121"/>
      <c r="EH16" s="121"/>
      <c r="EI16" s="121"/>
      <c r="EJ16" s="121"/>
      <c r="EK16" s="121"/>
      <c r="EL16" s="121"/>
      <c r="EM16" s="121"/>
      <c r="EN16" s="121"/>
      <c r="EO16" s="121"/>
      <c r="EP16" s="121"/>
      <c r="EQ16" s="121"/>
      <c r="ER16" s="121"/>
      <c r="ES16" s="121"/>
      <c r="ET16" s="121"/>
      <c r="EU16" s="121"/>
      <c r="EV16" s="121"/>
      <c r="EW16" s="121"/>
      <c r="EX16" s="121"/>
      <c r="EY16" s="121"/>
      <c r="EZ16" s="121"/>
      <c r="FA16" s="121"/>
      <c r="FB16" s="121"/>
      <c r="FC16" s="121"/>
      <c r="FD16" s="121"/>
      <c r="FE16" s="121"/>
      <c r="FF16" s="121"/>
      <c r="FG16" s="121"/>
      <c r="FH16" s="121"/>
      <c r="FI16" s="121"/>
      <c r="FJ16" s="121"/>
      <c r="FK16" s="121"/>
      <c r="FL16" s="121"/>
      <c r="FM16" s="121"/>
      <c r="FN16" s="121"/>
      <c r="FO16" s="121"/>
      <c r="FP16" s="121"/>
      <c r="FQ16" s="121"/>
      <c r="FR16" s="121"/>
      <c r="FS16" s="121"/>
      <c r="FT16" s="121"/>
      <c r="FU16" s="121"/>
      <c r="FV16" s="121"/>
      <c r="FW16" s="121"/>
      <c r="FX16" s="121"/>
      <c r="FY16" s="121"/>
      <c r="FZ16" s="121"/>
      <c r="GA16" s="121"/>
      <c r="GB16" s="121"/>
      <c r="GC16" s="121"/>
      <c r="GD16" s="121"/>
      <c r="GE16" s="121"/>
      <c r="GF16" s="121"/>
      <c r="GG16" s="121"/>
      <c r="GH16" s="121"/>
      <c r="GI16" s="121"/>
      <c r="GJ16" s="121"/>
      <c r="GK16" s="121"/>
      <c r="GL16" s="121"/>
      <c r="GM16" s="121"/>
      <c r="GN16" s="121"/>
      <c r="GO16" s="121"/>
      <c r="GP16" s="121"/>
      <c r="GQ16" s="121"/>
      <c r="GR16" s="121"/>
      <c r="GS16" s="121"/>
      <c r="GT16" s="121"/>
      <c r="GU16" s="121"/>
      <c r="GV16" s="121"/>
      <c r="GW16" s="121"/>
      <c r="GX16" s="121"/>
      <c r="GY16" s="121"/>
      <c r="GZ16" s="121"/>
      <c r="HA16" s="121"/>
      <c r="HB16" s="121"/>
      <c r="HC16" s="121"/>
      <c r="HD16" s="121"/>
      <c r="HE16" s="121"/>
      <c r="HF16" s="121"/>
      <c r="HG16" s="121"/>
      <c r="HH16" s="121"/>
      <c r="HI16" s="121"/>
      <c r="HJ16" s="121"/>
      <c r="HK16" s="121"/>
      <c r="HL16" s="121"/>
      <c r="HM16" s="121"/>
      <c r="HN16" s="121"/>
      <c r="HO16" s="121"/>
      <c r="HP16" s="121"/>
      <c r="HQ16" s="121"/>
      <c r="HR16" s="121"/>
      <c r="HS16" s="121"/>
      <c r="HT16" s="121"/>
      <c r="HU16" s="121"/>
      <c r="HV16" s="121"/>
      <c r="HW16" s="121"/>
      <c r="HX16" s="121"/>
      <c r="HY16" s="121"/>
      <c r="HZ16" s="121"/>
      <c r="IA16" s="121"/>
      <c r="IB16" s="121"/>
      <c r="IC16" s="121"/>
      <c r="ID16" s="121"/>
      <c r="IE16" s="121"/>
    </row>
    <row r="17" spans="1:239" ht="16.149999999999999" customHeight="1" x14ac:dyDescent="0.25">
      <c r="B17" s="142"/>
      <c r="F17" s="145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21"/>
      <c r="BI17" s="121"/>
      <c r="BJ17" s="121"/>
      <c r="BK17" s="121"/>
      <c r="BL17" s="121"/>
      <c r="BM17" s="121"/>
      <c r="BN17" s="121"/>
      <c r="BO17" s="121"/>
      <c r="BP17" s="121"/>
      <c r="BQ17" s="121"/>
      <c r="BR17" s="121"/>
      <c r="BS17" s="121"/>
      <c r="BT17" s="121"/>
      <c r="BU17" s="121"/>
      <c r="BV17" s="121"/>
      <c r="BW17" s="121"/>
      <c r="BX17" s="121"/>
      <c r="BY17" s="121"/>
      <c r="BZ17" s="121"/>
      <c r="CA17" s="121"/>
      <c r="CB17" s="121"/>
      <c r="CC17" s="121"/>
      <c r="CD17" s="121"/>
      <c r="CE17" s="121"/>
      <c r="CF17" s="121"/>
      <c r="CG17" s="121"/>
      <c r="CH17" s="121"/>
      <c r="CI17" s="121"/>
      <c r="CJ17" s="121"/>
      <c r="CK17" s="121"/>
      <c r="CL17" s="121"/>
      <c r="CM17" s="121"/>
      <c r="CN17" s="121"/>
      <c r="CO17" s="121"/>
      <c r="CP17" s="121"/>
      <c r="CQ17" s="121"/>
      <c r="CR17" s="121"/>
      <c r="CS17" s="121"/>
      <c r="CT17" s="121"/>
      <c r="CU17" s="121"/>
      <c r="CV17" s="121"/>
      <c r="CW17" s="121"/>
      <c r="CX17" s="121"/>
      <c r="CY17" s="121"/>
      <c r="CZ17" s="121"/>
      <c r="DA17" s="121"/>
      <c r="DB17" s="121"/>
      <c r="DC17" s="121"/>
      <c r="DD17" s="121"/>
      <c r="DE17" s="121"/>
      <c r="DF17" s="121"/>
      <c r="DG17" s="121"/>
      <c r="DH17" s="121"/>
      <c r="DI17" s="121"/>
      <c r="DJ17" s="121"/>
      <c r="DK17" s="121"/>
      <c r="DL17" s="121"/>
      <c r="DM17" s="121"/>
      <c r="DN17" s="121"/>
      <c r="DO17" s="121"/>
      <c r="DP17" s="121"/>
      <c r="DQ17" s="121"/>
      <c r="DR17" s="121"/>
      <c r="DS17" s="121"/>
      <c r="DT17" s="121"/>
      <c r="DU17" s="121"/>
      <c r="DV17" s="121"/>
      <c r="DW17" s="121"/>
      <c r="DX17" s="121"/>
      <c r="DY17" s="121"/>
      <c r="DZ17" s="121"/>
      <c r="EA17" s="121"/>
      <c r="EB17" s="121"/>
      <c r="EC17" s="121"/>
      <c r="ED17" s="121"/>
      <c r="EE17" s="121"/>
      <c r="EF17" s="121"/>
      <c r="EG17" s="121"/>
      <c r="EH17" s="121"/>
      <c r="EI17" s="121"/>
      <c r="EJ17" s="121"/>
      <c r="EK17" s="121"/>
      <c r="EL17" s="121"/>
      <c r="EM17" s="121"/>
      <c r="EN17" s="121"/>
      <c r="EO17" s="121"/>
      <c r="EP17" s="121"/>
      <c r="EQ17" s="121"/>
      <c r="ER17" s="121"/>
      <c r="ES17" s="121"/>
      <c r="ET17" s="121"/>
      <c r="EU17" s="121"/>
      <c r="EV17" s="121"/>
      <c r="EW17" s="121"/>
      <c r="EX17" s="121"/>
      <c r="EY17" s="121"/>
      <c r="EZ17" s="121"/>
      <c r="FA17" s="121"/>
      <c r="FB17" s="121"/>
      <c r="FC17" s="121"/>
      <c r="FD17" s="121"/>
      <c r="FE17" s="121"/>
      <c r="FF17" s="121"/>
      <c r="FG17" s="121"/>
      <c r="FH17" s="121"/>
      <c r="FI17" s="121"/>
      <c r="FJ17" s="121"/>
      <c r="FK17" s="121"/>
      <c r="FL17" s="121"/>
      <c r="FM17" s="121"/>
      <c r="FN17" s="121"/>
      <c r="FO17" s="121"/>
      <c r="FP17" s="121"/>
      <c r="FQ17" s="121"/>
      <c r="FR17" s="121"/>
      <c r="FS17" s="121"/>
      <c r="FT17" s="121"/>
      <c r="FU17" s="121"/>
      <c r="FV17" s="121"/>
      <c r="FW17" s="121"/>
      <c r="FX17" s="121"/>
      <c r="FY17" s="121"/>
      <c r="FZ17" s="121"/>
      <c r="GA17" s="121"/>
      <c r="GB17" s="121"/>
      <c r="GC17" s="121"/>
      <c r="GD17" s="121"/>
      <c r="GE17" s="121"/>
      <c r="GF17" s="121"/>
      <c r="GG17" s="121"/>
      <c r="GH17" s="121"/>
      <c r="GI17" s="121"/>
      <c r="GJ17" s="121"/>
      <c r="GK17" s="121"/>
      <c r="GL17" s="121"/>
      <c r="GM17" s="121"/>
      <c r="GN17" s="121"/>
      <c r="GO17" s="121"/>
      <c r="GP17" s="121"/>
      <c r="GQ17" s="121"/>
      <c r="GR17" s="121"/>
      <c r="GS17" s="121"/>
      <c r="GT17" s="121"/>
      <c r="GU17" s="121"/>
      <c r="GV17" s="121"/>
      <c r="GW17" s="121"/>
      <c r="GX17" s="121"/>
      <c r="GY17" s="121"/>
      <c r="GZ17" s="121"/>
      <c r="HA17" s="121"/>
      <c r="HB17" s="121"/>
      <c r="HC17" s="121"/>
      <c r="HD17" s="121"/>
      <c r="HE17" s="121"/>
      <c r="HF17" s="121"/>
      <c r="HG17" s="121"/>
      <c r="HH17" s="121"/>
      <c r="HI17" s="121"/>
      <c r="HJ17" s="121"/>
      <c r="HK17" s="121"/>
      <c r="HL17" s="121"/>
      <c r="HM17" s="121"/>
      <c r="HN17" s="121"/>
      <c r="HO17" s="121"/>
      <c r="HP17" s="121"/>
      <c r="HQ17" s="121"/>
      <c r="HR17" s="121"/>
      <c r="HS17" s="121"/>
      <c r="HT17" s="121"/>
      <c r="HU17" s="121"/>
      <c r="HV17" s="121"/>
      <c r="HW17" s="121"/>
      <c r="HX17" s="121"/>
      <c r="HY17" s="121"/>
      <c r="HZ17" s="121"/>
      <c r="IA17" s="121"/>
      <c r="IB17" s="121"/>
      <c r="IC17" s="121"/>
      <c r="ID17" s="121"/>
      <c r="IE17" s="121"/>
    </row>
    <row r="18" spans="1:239" ht="16.149999999999999" customHeight="1" x14ac:dyDescent="0.25">
      <c r="B18" s="142"/>
      <c r="C18" s="144"/>
      <c r="F18" s="143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121"/>
      <c r="BK18" s="121"/>
      <c r="BL18" s="121"/>
      <c r="BM18" s="121"/>
      <c r="BN18" s="121"/>
      <c r="BO18" s="121"/>
      <c r="BP18" s="121"/>
      <c r="BQ18" s="121"/>
      <c r="BR18" s="121"/>
      <c r="BS18" s="121"/>
      <c r="BT18" s="121"/>
      <c r="BU18" s="121"/>
      <c r="BV18" s="121"/>
      <c r="BW18" s="121"/>
      <c r="BX18" s="121"/>
      <c r="BY18" s="121"/>
      <c r="BZ18" s="121"/>
      <c r="CA18" s="121"/>
      <c r="CB18" s="121"/>
      <c r="CC18" s="121"/>
      <c r="CD18" s="121"/>
      <c r="CE18" s="121"/>
      <c r="CF18" s="121"/>
      <c r="CG18" s="121"/>
      <c r="CH18" s="121"/>
      <c r="CI18" s="121"/>
      <c r="CJ18" s="121"/>
      <c r="CK18" s="121"/>
      <c r="CL18" s="121"/>
      <c r="CM18" s="121"/>
      <c r="CN18" s="121"/>
      <c r="CO18" s="121"/>
      <c r="CP18" s="121"/>
      <c r="CQ18" s="121"/>
      <c r="CR18" s="121"/>
      <c r="CS18" s="121"/>
      <c r="CT18" s="121"/>
      <c r="CU18" s="121"/>
      <c r="CV18" s="121"/>
      <c r="CW18" s="121"/>
      <c r="CX18" s="121"/>
      <c r="CY18" s="121"/>
      <c r="CZ18" s="121"/>
      <c r="DA18" s="121"/>
      <c r="DB18" s="121"/>
      <c r="DC18" s="121"/>
      <c r="DD18" s="121"/>
      <c r="DE18" s="121"/>
      <c r="DF18" s="121"/>
      <c r="DG18" s="121"/>
      <c r="DH18" s="121"/>
      <c r="DI18" s="121"/>
      <c r="DJ18" s="121"/>
      <c r="DK18" s="121"/>
      <c r="DL18" s="121"/>
      <c r="DM18" s="121"/>
      <c r="DN18" s="121"/>
      <c r="DO18" s="121"/>
      <c r="DP18" s="121"/>
      <c r="DQ18" s="121"/>
      <c r="DR18" s="121"/>
      <c r="DS18" s="121"/>
      <c r="DT18" s="121"/>
      <c r="DU18" s="121"/>
      <c r="DV18" s="121"/>
      <c r="DW18" s="121"/>
      <c r="DX18" s="121"/>
      <c r="DY18" s="121"/>
      <c r="DZ18" s="121"/>
      <c r="EA18" s="121"/>
      <c r="EB18" s="121"/>
      <c r="EC18" s="121"/>
      <c r="ED18" s="121"/>
      <c r="EE18" s="121"/>
      <c r="EF18" s="121"/>
      <c r="EG18" s="121"/>
      <c r="EH18" s="121"/>
      <c r="EI18" s="121"/>
      <c r="EJ18" s="121"/>
      <c r="EK18" s="121"/>
      <c r="EL18" s="121"/>
      <c r="EM18" s="121"/>
      <c r="EN18" s="121"/>
      <c r="EO18" s="121"/>
      <c r="EP18" s="121"/>
      <c r="EQ18" s="121"/>
      <c r="ER18" s="121"/>
      <c r="ES18" s="121"/>
      <c r="ET18" s="121"/>
      <c r="EU18" s="121"/>
      <c r="EV18" s="121"/>
      <c r="EW18" s="121"/>
      <c r="EX18" s="121"/>
      <c r="EY18" s="121"/>
      <c r="EZ18" s="121"/>
      <c r="FA18" s="121"/>
      <c r="FB18" s="121"/>
      <c r="FC18" s="121"/>
      <c r="FD18" s="121"/>
      <c r="FE18" s="121"/>
      <c r="FF18" s="121"/>
      <c r="FG18" s="121"/>
      <c r="FH18" s="121"/>
      <c r="FI18" s="121"/>
      <c r="FJ18" s="121"/>
      <c r="FK18" s="121"/>
      <c r="FL18" s="121"/>
      <c r="FM18" s="121"/>
      <c r="FN18" s="121"/>
      <c r="FO18" s="121"/>
      <c r="FP18" s="121"/>
      <c r="FQ18" s="121"/>
      <c r="FR18" s="121"/>
      <c r="FS18" s="121"/>
      <c r="FT18" s="121"/>
      <c r="FU18" s="121"/>
      <c r="FV18" s="121"/>
      <c r="FW18" s="121"/>
      <c r="FX18" s="121"/>
      <c r="FY18" s="121"/>
      <c r="FZ18" s="121"/>
      <c r="GA18" s="121"/>
      <c r="GB18" s="121"/>
      <c r="GC18" s="121"/>
      <c r="GD18" s="121"/>
      <c r="GE18" s="121"/>
      <c r="GF18" s="121"/>
      <c r="GG18" s="121"/>
      <c r="GH18" s="121"/>
      <c r="GI18" s="121"/>
      <c r="GJ18" s="121"/>
      <c r="GK18" s="121"/>
      <c r="GL18" s="121"/>
      <c r="GM18" s="121"/>
      <c r="GN18" s="121"/>
      <c r="GO18" s="121"/>
      <c r="GP18" s="121"/>
      <c r="GQ18" s="121"/>
      <c r="GR18" s="121"/>
      <c r="GS18" s="121"/>
      <c r="GT18" s="121"/>
      <c r="GU18" s="121"/>
      <c r="GV18" s="121"/>
      <c r="GW18" s="121"/>
      <c r="GX18" s="121"/>
      <c r="GY18" s="121"/>
      <c r="GZ18" s="121"/>
      <c r="HA18" s="121"/>
      <c r="HB18" s="121"/>
      <c r="HC18" s="121"/>
      <c r="HD18" s="121"/>
      <c r="HE18" s="121"/>
      <c r="HF18" s="121"/>
      <c r="HG18" s="121"/>
      <c r="HH18" s="121"/>
      <c r="HI18" s="121"/>
      <c r="HJ18" s="121"/>
      <c r="HK18" s="121"/>
      <c r="HL18" s="121"/>
      <c r="HM18" s="121"/>
      <c r="HN18" s="121"/>
      <c r="HO18" s="121"/>
      <c r="HP18" s="121"/>
      <c r="HQ18" s="121"/>
      <c r="HR18" s="121"/>
      <c r="HS18" s="121"/>
      <c r="HT18" s="121"/>
      <c r="HU18" s="121"/>
      <c r="HV18" s="121"/>
      <c r="HW18" s="121"/>
      <c r="HX18" s="121"/>
      <c r="HY18" s="121"/>
      <c r="HZ18" s="121"/>
      <c r="IA18" s="121"/>
      <c r="IB18" s="121"/>
      <c r="IC18" s="121"/>
      <c r="ID18" s="121"/>
      <c r="IE18" s="121"/>
    </row>
    <row r="19" spans="1:239" ht="16.149999999999999" customHeight="1" x14ac:dyDescent="0.25">
      <c r="A19" s="209"/>
      <c r="B19" s="142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  <c r="BL19" s="121"/>
      <c r="BM19" s="121"/>
      <c r="BN19" s="121"/>
      <c r="BO19" s="121"/>
      <c r="BP19" s="121"/>
      <c r="BQ19" s="121"/>
      <c r="BR19" s="121"/>
      <c r="BS19" s="121"/>
      <c r="BT19" s="121"/>
      <c r="BU19" s="121"/>
      <c r="BV19" s="121"/>
      <c r="BW19" s="121"/>
      <c r="BX19" s="121"/>
      <c r="BY19" s="121"/>
      <c r="BZ19" s="121"/>
      <c r="CA19" s="121"/>
      <c r="CB19" s="121"/>
      <c r="CC19" s="121"/>
      <c r="CD19" s="121"/>
      <c r="CE19" s="121"/>
      <c r="CF19" s="121"/>
      <c r="CG19" s="121"/>
      <c r="CH19" s="121"/>
      <c r="CI19" s="121"/>
      <c r="CJ19" s="121"/>
      <c r="CK19" s="121"/>
      <c r="CL19" s="121"/>
      <c r="CM19" s="121"/>
      <c r="CN19" s="121"/>
      <c r="CO19" s="121"/>
      <c r="CP19" s="121"/>
      <c r="CQ19" s="121"/>
      <c r="CR19" s="121"/>
      <c r="CS19" s="121"/>
      <c r="CT19" s="121"/>
      <c r="CU19" s="121"/>
      <c r="CV19" s="121"/>
      <c r="CW19" s="121"/>
      <c r="CX19" s="121"/>
      <c r="CY19" s="121"/>
      <c r="CZ19" s="121"/>
      <c r="DA19" s="121"/>
      <c r="DB19" s="121"/>
      <c r="DC19" s="121"/>
      <c r="DD19" s="121"/>
      <c r="DE19" s="121"/>
      <c r="DF19" s="121"/>
      <c r="DG19" s="121"/>
      <c r="DH19" s="121"/>
      <c r="DI19" s="121"/>
      <c r="DJ19" s="121"/>
      <c r="DK19" s="121"/>
      <c r="DL19" s="121"/>
      <c r="DM19" s="121"/>
      <c r="DN19" s="121"/>
      <c r="DO19" s="121"/>
      <c r="DP19" s="121"/>
      <c r="DQ19" s="121"/>
      <c r="DR19" s="121"/>
      <c r="DS19" s="121"/>
      <c r="DT19" s="121"/>
      <c r="DU19" s="121"/>
      <c r="DV19" s="121"/>
      <c r="DW19" s="121"/>
      <c r="DX19" s="121"/>
      <c r="DY19" s="121"/>
      <c r="DZ19" s="121"/>
      <c r="EA19" s="121"/>
      <c r="EB19" s="121"/>
      <c r="EC19" s="121"/>
      <c r="ED19" s="121"/>
      <c r="EE19" s="121"/>
      <c r="EF19" s="121"/>
      <c r="EG19" s="121"/>
      <c r="EH19" s="121"/>
      <c r="EI19" s="121"/>
      <c r="EJ19" s="121"/>
      <c r="EK19" s="121"/>
      <c r="EL19" s="121"/>
      <c r="EM19" s="121"/>
      <c r="EN19" s="121"/>
      <c r="EO19" s="121"/>
      <c r="EP19" s="121"/>
      <c r="EQ19" s="121"/>
      <c r="ER19" s="121"/>
      <c r="ES19" s="121"/>
      <c r="ET19" s="121"/>
      <c r="EU19" s="121"/>
      <c r="EV19" s="121"/>
      <c r="EW19" s="121"/>
      <c r="EX19" s="121"/>
      <c r="EY19" s="121"/>
      <c r="EZ19" s="121"/>
      <c r="FA19" s="121"/>
      <c r="FB19" s="121"/>
      <c r="FC19" s="121"/>
      <c r="FD19" s="121"/>
      <c r="FE19" s="121"/>
      <c r="FF19" s="121"/>
      <c r="FG19" s="121"/>
      <c r="FH19" s="121"/>
      <c r="FI19" s="121"/>
      <c r="FJ19" s="121"/>
      <c r="FK19" s="121"/>
      <c r="FL19" s="121"/>
      <c r="FM19" s="121"/>
      <c r="FN19" s="121"/>
      <c r="FO19" s="121"/>
      <c r="FP19" s="121"/>
      <c r="FQ19" s="121"/>
      <c r="FR19" s="121"/>
      <c r="FS19" s="121"/>
      <c r="FT19" s="121"/>
      <c r="FU19" s="121"/>
      <c r="FV19" s="121"/>
      <c r="FW19" s="121"/>
      <c r="FX19" s="121"/>
      <c r="FY19" s="121"/>
      <c r="FZ19" s="121"/>
      <c r="GA19" s="121"/>
      <c r="GB19" s="121"/>
      <c r="GC19" s="121"/>
      <c r="GD19" s="121"/>
      <c r="GE19" s="121"/>
      <c r="GF19" s="121"/>
      <c r="GG19" s="121"/>
      <c r="GH19" s="121"/>
      <c r="GI19" s="121"/>
      <c r="GJ19" s="121"/>
      <c r="GK19" s="121"/>
      <c r="GL19" s="121"/>
      <c r="GM19" s="121"/>
      <c r="GN19" s="121"/>
      <c r="GO19" s="121"/>
      <c r="GP19" s="121"/>
      <c r="GQ19" s="121"/>
      <c r="GR19" s="121"/>
      <c r="GS19" s="121"/>
      <c r="GT19" s="121"/>
      <c r="GU19" s="121"/>
      <c r="GV19" s="121"/>
      <c r="GW19" s="121"/>
      <c r="GX19" s="121"/>
      <c r="GY19" s="121"/>
      <c r="GZ19" s="121"/>
      <c r="HA19" s="121"/>
      <c r="HB19" s="121"/>
      <c r="HC19" s="121"/>
      <c r="HD19" s="121"/>
      <c r="HE19" s="121"/>
      <c r="HF19" s="121"/>
      <c r="HG19" s="121"/>
      <c r="HH19" s="121"/>
      <c r="HI19" s="121"/>
      <c r="HJ19" s="121"/>
      <c r="HK19" s="121"/>
      <c r="HL19" s="121"/>
      <c r="HM19" s="121"/>
      <c r="HN19" s="121"/>
      <c r="HO19" s="121"/>
      <c r="HP19" s="121"/>
      <c r="HQ19" s="121"/>
      <c r="HR19" s="121"/>
      <c r="HS19" s="121"/>
      <c r="HT19" s="121"/>
      <c r="HU19" s="121"/>
      <c r="HV19" s="121"/>
      <c r="HW19" s="121"/>
      <c r="HX19" s="121"/>
      <c r="HY19" s="121"/>
      <c r="HZ19" s="121"/>
      <c r="IA19" s="121"/>
      <c r="IB19" s="121"/>
      <c r="IC19" s="121"/>
      <c r="ID19" s="121"/>
      <c r="IE19" s="121"/>
    </row>
    <row r="20" spans="1:239" ht="16.149999999999999" customHeight="1" x14ac:dyDescent="0.25">
      <c r="B20" s="142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1"/>
      <c r="BZ20" s="121"/>
      <c r="CA20" s="121"/>
      <c r="CB20" s="121"/>
      <c r="CC20" s="121"/>
      <c r="CD20" s="121"/>
      <c r="CE20" s="121"/>
      <c r="CF20" s="121"/>
      <c r="CG20" s="121"/>
      <c r="CH20" s="121"/>
      <c r="CI20" s="121"/>
      <c r="CJ20" s="121"/>
      <c r="CK20" s="121"/>
      <c r="CL20" s="121"/>
      <c r="CM20" s="121"/>
      <c r="CN20" s="121"/>
      <c r="CO20" s="121"/>
      <c r="CP20" s="121"/>
      <c r="CQ20" s="121"/>
      <c r="CR20" s="121"/>
      <c r="CS20" s="121"/>
      <c r="CT20" s="121"/>
      <c r="CU20" s="121"/>
      <c r="CV20" s="121"/>
      <c r="CW20" s="121"/>
      <c r="CX20" s="121"/>
      <c r="CY20" s="121"/>
      <c r="CZ20" s="121"/>
      <c r="DA20" s="121"/>
      <c r="DB20" s="121"/>
      <c r="DC20" s="121"/>
      <c r="DD20" s="121"/>
      <c r="DE20" s="121"/>
      <c r="DF20" s="121"/>
      <c r="DG20" s="121"/>
      <c r="DH20" s="121"/>
      <c r="DI20" s="121"/>
      <c r="DJ20" s="121"/>
      <c r="DK20" s="121"/>
      <c r="DL20" s="121"/>
      <c r="DM20" s="121"/>
      <c r="DN20" s="121"/>
      <c r="DO20" s="121"/>
      <c r="DP20" s="121"/>
      <c r="DQ20" s="121"/>
      <c r="DR20" s="121"/>
      <c r="DS20" s="121"/>
      <c r="DT20" s="121"/>
      <c r="DU20" s="121"/>
      <c r="DV20" s="121"/>
      <c r="DW20" s="121"/>
      <c r="DX20" s="121"/>
      <c r="DY20" s="121"/>
      <c r="DZ20" s="121"/>
      <c r="EA20" s="121"/>
      <c r="EB20" s="121"/>
      <c r="EC20" s="121"/>
      <c r="ED20" s="121"/>
      <c r="EE20" s="121"/>
      <c r="EF20" s="121"/>
      <c r="EG20" s="121"/>
      <c r="EH20" s="121"/>
      <c r="EI20" s="121"/>
      <c r="EJ20" s="121"/>
      <c r="EK20" s="121"/>
      <c r="EL20" s="121"/>
      <c r="EM20" s="121"/>
      <c r="EN20" s="121"/>
      <c r="EO20" s="121"/>
      <c r="EP20" s="121"/>
      <c r="EQ20" s="121"/>
      <c r="ER20" s="121"/>
      <c r="ES20" s="121"/>
      <c r="ET20" s="121"/>
      <c r="EU20" s="121"/>
      <c r="EV20" s="121"/>
      <c r="EW20" s="121"/>
      <c r="EX20" s="121"/>
      <c r="EY20" s="121"/>
      <c r="EZ20" s="121"/>
      <c r="FA20" s="121"/>
      <c r="FB20" s="121"/>
      <c r="FC20" s="121"/>
      <c r="FD20" s="121"/>
      <c r="FE20" s="121"/>
      <c r="FF20" s="121"/>
      <c r="FG20" s="121"/>
      <c r="FH20" s="121"/>
      <c r="FI20" s="121"/>
      <c r="FJ20" s="121"/>
      <c r="FK20" s="121"/>
      <c r="FL20" s="121"/>
      <c r="FM20" s="121"/>
      <c r="FN20" s="121"/>
      <c r="FO20" s="121"/>
      <c r="FP20" s="121"/>
      <c r="FQ20" s="121"/>
      <c r="FR20" s="121"/>
      <c r="FS20" s="121"/>
      <c r="FT20" s="121"/>
      <c r="FU20" s="121"/>
      <c r="FV20" s="121"/>
      <c r="FW20" s="121"/>
      <c r="FX20" s="121"/>
      <c r="FY20" s="121"/>
      <c r="FZ20" s="121"/>
      <c r="GA20" s="121"/>
      <c r="GB20" s="121"/>
      <c r="GC20" s="121"/>
      <c r="GD20" s="121"/>
      <c r="GE20" s="121"/>
      <c r="GF20" s="121"/>
      <c r="GG20" s="121"/>
      <c r="GH20" s="121"/>
      <c r="GI20" s="121"/>
      <c r="GJ20" s="121"/>
      <c r="GK20" s="121"/>
      <c r="GL20" s="121"/>
      <c r="GM20" s="121"/>
      <c r="GN20" s="121"/>
      <c r="GO20" s="121"/>
      <c r="GP20" s="121"/>
      <c r="GQ20" s="121"/>
      <c r="GR20" s="121"/>
      <c r="GS20" s="121"/>
      <c r="GT20" s="121"/>
      <c r="GU20" s="121"/>
      <c r="GV20" s="121"/>
      <c r="GW20" s="121"/>
      <c r="GX20" s="121"/>
      <c r="GY20" s="121"/>
      <c r="GZ20" s="121"/>
      <c r="HA20" s="121"/>
      <c r="HB20" s="121"/>
      <c r="HC20" s="121"/>
      <c r="HD20" s="121"/>
      <c r="HE20" s="121"/>
      <c r="HF20" s="121"/>
      <c r="HG20" s="121"/>
      <c r="HH20" s="121"/>
      <c r="HI20" s="121"/>
      <c r="HJ20" s="121"/>
      <c r="HK20" s="121"/>
      <c r="HL20" s="121"/>
      <c r="HM20" s="121"/>
      <c r="HN20" s="121"/>
      <c r="HO20" s="121"/>
      <c r="HP20" s="121"/>
      <c r="HQ20" s="121"/>
      <c r="HR20" s="121"/>
      <c r="HS20" s="121"/>
      <c r="HT20" s="121"/>
      <c r="HU20" s="121"/>
      <c r="HV20" s="121"/>
      <c r="HW20" s="121"/>
      <c r="HX20" s="121"/>
      <c r="HY20" s="121"/>
      <c r="HZ20" s="121"/>
      <c r="IA20" s="121"/>
      <c r="IB20" s="121"/>
      <c r="IC20" s="121"/>
      <c r="ID20" s="121"/>
      <c r="IE20" s="121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35"/>
  <sheetViews>
    <sheetView workbookViewId="0">
      <pane ySplit="7" topLeftCell="A15" activePane="bottomLeft" state="frozen"/>
      <selection activeCell="F22" sqref="F22"/>
      <selection pane="bottomLeft" activeCell="F22" sqref="F22"/>
    </sheetView>
  </sheetViews>
  <sheetFormatPr baseColWidth="10" defaultColWidth="11.42578125" defaultRowHeight="18" x14ac:dyDescent="0.25"/>
  <cols>
    <col min="1" max="1" width="7.140625" style="141" customWidth="1"/>
    <col min="2" max="2" width="7.5703125" style="140" bestFit="1" customWidth="1"/>
    <col min="3" max="3" width="45.7109375" style="140" customWidth="1"/>
    <col min="4" max="4" width="10.42578125" style="139" customWidth="1"/>
    <col min="5" max="5" width="9.28515625" style="138" bestFit="1" customWidth="1"/>
    <col min="6" max="6" width="14.140625" style="138" customWidth="1"/>
    <col min="7" max="7" width="9.28515625" style="137" customWidth="1"/>
    <col min="8" max="8" width="12.140625" style="137" customWidth="1"/>
    <col min="9" max="9" width="11.42578125" style="137"/>
    <col min="10" max="10" width="10.28515625" style="137" customWidth="1"/>
    <col min="11" max="11" width="11" style="137" customWidth="1"/>
    <col min="12" max="12" width="8.7109375" style="137" customWidth="1"/>
    <col min="13" max="13" width="10" style="137" customWidth="1"/>
    <col min="14" max="14" width="9.5703125" style="137" customWidth="1"/>
    <col min="15" max="15" width="10.7109375" style="137" customWidth="1"/>
    <col min="16" max="16" width="9.7109375" style="137" customWidth="1"/>
    <col min="17" max="17" width="11.5703125" style="137" customWidth="1"/>
    <col min="18" max="18" width="12.28515625" style="137" customWidth="1"/>
    <col min="19" max="19" width="9.85546875" style="137" customWidth="1"/>
    <col min="20" max="239" width="11.42578125" style="122"/>
    <col min="240" max="16384" width="11.42578125" style="121"/>
  </cols>
  <sheetData>
    <row r="1" spans="1:240" ht="31.15" customHeight="1" thickBot="1" x14ac:dyDescent="0.3"/>
    <row r="2" spans="1:240" ht="19.899999999999999" customHeight="1" x14ac:dyDescent="0.25">
      <c r="B2" s="333" t="str">
        <f>'[1]TOTAL GENERALCALEND.'!B2:G2</f>
        <v>INSTITUTO ELECTORAL Y DE PARTICIPACIÓN CIUDADANA DEL ESTADO DE JALISCO</v>
      </c>
      <c r="C2" s="334"/>
      <c r="D2" s="334"/>
      <c r="E2" s="334"/>
      <c r="F2" s="335"/>
    </row>
    <row r="3" spans="1:240" ht="12" customHeight="1" x14ac:dyDescent="0.25">
      <c r="B3" s="336" t="s">
        <v>160</v>
      </c>
      <c r="C3" s="337"/>
      <c r="D3" s="337"/>
      <c r="E3" s="337"/>
      <c r="F3" s="338"/>
    </row>
    <row r="4" spans="1:240" x14ac:dyDescent="0.25">
      <c r="B4" s="321" t="s">
        <v>158</v>
      </c>
      <c r="C4" s="322"/>
      <c r="D4" s="322"/>
      <c r="E4" s="322"/>
      <c r="F4" s="323"/>
      <c r="G4" s="123"/>
    </row>
    <row r="5" spans="1:240" ht="33" customHeight="1" thickBot="1" x14ac:dyDescent="0.3">
      <c r="B5" s="339" t="s">
        <v>201</v>
      </c>
      <c r="C5" s="340"/>
      <c r="D5" s="340"/>
      <c r="E5" s="340"/>
      <c r="F5" s="341"/>
    </row>
    <row r="6" spans="1:240" ht="15" x14ac:dyDescent="0.25">
      <c r="A6" s="121"/>
      <c r="B6" s="139"/>
      <c r="C6" s="121"/>
      <c r="E6" s="121"/>
      <c r="F6" s="121"/>
      <c r="G6" s="324" t="s">
        <v>157</v>
      </c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6"/>
      <c r="T6" s="123"/>
      <c r="IF6" s="122"/>
    </row>
    <row r="7" spans="1:240" ht="27" x14ac:dyDescent="0.25">
      <c r="B7" s="136" t="s">
        <v>187</v>
      </c>
      <c r="C7" s="136" t="s">
        <v>186</v>
      </c>
      <c r="D7" s="136" t="s">
        <v>136</v>
      </c>
      <c r="E7" s="135" t="s">
        <v>154</v>
      </c>
      <c r="F7" s="135" t="s">
        <v>153</v>
      </c>
      <c r="G7" s="134" t="s">
        <v>152</v>
      </c>
      <c r="H7" s="134" t="s">
        <v>151</v>
      </c>
      <c r="I7" s="134" t="s">
        <v>150</v>
      </c>
      <c r="J7" s="134" t="s">
        <v>149</v>
      </c>
      <c r="K7" s="134" t="s">
        <v>148</v>
      </c>
      <c r="L7" s="134" t="s">
        <v>147</v>
      </c>
      <c r="M7" s="134" t="s">
        <v>146</v>
      </c>
      <c r="N7" s="134" t="s">
        <v>145</v>
      </c>
      <c r="O7" s="134" t="s">
        <v>144</v>
      </c>
      <c r="P7" s="134" t="s">
        <v>143</v>
      </c>
      <c r="Q7" s="134" t="s">
        <v>142</v>
      </c>
      <c r="R7" s="134" t="s">
        <v>141</v>
      </c>
      <c r="S7" s="133" t="s">
        <v>140</v>
      </c>
    </row>
    <row r="8" spans="1:240" x14ac:dyDescent="0.25">
      <c r="B8" s="208"/>
      <c r="C8" s="208"/>
      <c r="D8" s="207"/>
      <c r="E8" s="206"/>
      <c r="F8" s="206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</row>
    <row r="9" spans="1:240" ht="27.75" thickBot="1" x14ac:dyDescent="0.3">
      <c r="A9" s="121"/>
      <c r="B9" s="127">
        <v>3362</v>
      </c>
      <c r="C9" s="163" t="s">
        <v>174</v>
      </c>
      <c r="D9" s="192"/>
      <c r="E9" s="192"/>
      <c r="F9" s="162">
        <f t="shared" ref="F9:R9" si="0">SUM(F10:F11)</f>
        <v>100000</v>
      </c>
      <c r="G9" s="162">
        <f t="shared" si="0"/>
        <v>0</v>
      </c>
      <c r="H9" s="162">
        <f t="shared" si="0"/>
        <v>0</v>
      </c>
      <c r="I9" s="162">
        <f t="shared" si="0"/>
        <v>0</v>
      </c>
      <c r="J9" s="162">
        <f t="shared" si="0"/>
        <v>0</v>
      </c>
      <c r="K9" s="162">
        <f t="shared" si="0"/>
        <v>0</v>
      </c>
      <c r="L9" s="162">
        <f t="shared" si="0"/>
        <v>0</v>
      </c>
      <c r="M9" s="162">
        <f t="shared" si="0"/>
        <v>16666.666666666668</v>
      </c>
      <c r="N9" s="162">
        <f t="shared" si="0"/>
        <v>16666.666666666668</v>
      </c>
      <c r="O9" s="162">
        <f t="shared" si="0"/>
        <v>16666.666666666668</v>
      </c>
      <c r="P9" s="162">
        <f t="shared" si="0"/>
        <v>16666.666666666668</v>
      </c>
      <c r="Q9" s="162">
        <f t="shared" si="0"/>
        <v>16666.666666666668</v>
      </c>
      <c r="R9" s="162">
        <f t="shared" si="0"/>
        <v>16666.666666666668</v>
      </c>
      <c r="S9" s="124">
        <f>SUM(G9:R9)</f>
        <v>100000.00000000001</v>
      </c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121"/>
      <c r="BV9" s="121"/>
      <c r="BW9" s="121"/>
      <c r="BX9" s="121"/>
      <c r="BY9" s="121"/>
      <c r="BZ9" s="121"/>
      <c r="CA9" s="121"/>
      <c r="CB9" s="121"/>
      <c r="CC9" s="121"/>
      <c r="CD9" s="121"/>
      <c r="CE9" s="121"/>
      <c r="CF9" s="121"/>
      <c r="CG9" s="121"/>
      <c r="CH9" s="121"/>
      <c r="CI9" s="121"/>
      <c r="CJ9" s="121"/>
      <c r="CK9" s="121"/>
      <c r="CL9" s="121"/>
      <c r="CM9" s="121"/>
      <c r="CN9" s="121"/>
      <c r="CO9" s="121"/>
      <c r="CP9" s="121"/>
      <c r="CQ9" s="121"/>
      <c r="CR9" s="121"/>
      <c r="CS9" s="121"/>
      <c r="CT9" s="121"/>
      <c r="CU9" s="121"/>
      <c r="CV9" s="121"/>
      <c r="CW9" s="121"/>
      <c r="CX9" s="121"/>
      <c r="CY9" s="121"/>
      <c r="CZ9" s="121"/>
      <c r="DA9" s="121"/>
      <c r="DB9" s="121"/>
      <c r="DC9" s="121"/>
      <c r="DD9" s="121"/>
      <c r="DE9" s="121"/>
      <c r="DF9" s="121"/>
      <c r="DG9" s="121"/>
      <c r="DH9" s="121"/>
      <c r="DI9" s="121"/>
      <c r="DJ9" s="121"/>
      <c r="DK9" s="121"/>
      <c r="DL9" s="121"/>
      <c r="DM9" s="121"/>
      <c r="DN9" s="121"/>
      <c r="DO9" s="121"/>
      <c r="DP9" s="121"/>
      <c r="DQ9" s="121"/>
      <c r="DR9" s="121"/>
      <c r="DS9" s="121"/>
      <c r="DT9" s="121"/>
      <c r="DU9" s="121"/>
      <c r="DV9" s="121"/>
      <c r="DW9" s="121"/>
      <c r="DX9" s="121"/>
      <c r="DY9" s="121"/>
      <c r="DZ9" s="121"/>
      <c r="EA9" s="121"/>
      <c r="EB9" s="121"/>
      <c r="EC9" s="121"/>
      <c r="ED9" s="121"/>
      <c r="EE9" s="121"/>
      <c r="EF9" s="121"/>
      <c r="EG9" s="121"/>
      <c r="EH9" s="121"/>
      <c r="EI9" s="121"/>
      <c r="EJ9" s="121"/>
      <c r="EK9" s="121"/>
      <c r="EL9" s="121"/>
      <c r="EM9" s="121"/>
      <c r="EN9" s="121"/>
      <c r="EO9" s="121"/>
      <c r="EP9" s="121"/>
      <c r="EQ9" s="121"/>
      <c r="ER9" s="121"/>
      <c r="ES9" s="121"/>
      <c r="ET9" s="121"/>
      <c r="EU9" s="121"/>
      <c r="EV9" s="121"/>
      <c r="EW9" s="121"/>
      <c r="EX9" s="121"/>
      <c r="EY9" s="121"/>
      <c r="EZ9" s="121"/>
      <c r="FA9" s="121"/>
      <c r="FB9" s="121"/>
      <c r="FC9" s="121"/>
      <c r="FD9" s="121"/>
      <c r="FE9" s="121"/>
      <c r="FF9" s="121"/>
      <c r="FG9" s="121"/>
      <c r="FH9" s="121"/>
      <c r="FI9" s="121"/>
      <c r="FJ9" s="121"/>
      <c r="FK9" s="121"/>
      <c r="FL9" s="121"/>
      <c r="FM9" s="121"/>
      <c r="FN9" s="121"/>
      <c r="FO9" s="121"/>
      <c r="FP9" s="121"/>
      <c r="FQ9" s="121"/>
      <c r="FR9" s="121"/>
      <c r="FS9" s="121"/>
      <c r="FT9" s="121"/>
      <c r="FU9" s="121"/>
      <c r="FV9" s="121"/>
      <c r="FW9" s="121"/>
      <c r="FX9" s="121"/>
      <c r="FY9" s="121"/>
      <c r="FZ9" s="121"/>
      <c r="GA9" s="121"/>
      <c r="GB9" s="121"/>
      <c r="GC9" s="121"/>
      <c r="GD9" s="121"/>
      <c r="GE9" s="121"/>
      <c r="GF9" s="121"/>
      <c r="GG9" s="121"/>
      <c r="GH9" s="121"/>
      <c r="GI9" s="121"/>
      <c r="GJ9" s="121"/>
      <c r="GK9" s="121"/>
      <c r="GL9" s="121"/>
      <c r="GM9" s="121"/>
      <c r="GN9" s="121"/>
      <c r="GO9" s="121"/>
      <c r="GP9" s="121"/>
      <c r="GQ9" s="121"/>
      <c r="GR9" s="121"/>
      <c r="GS9" s="121"/>
      <c r="GT9" s="121"/>
      <c r="GU9" s="121"/>
      <c r="GV9" s="121"/>
      <c r="GW9" s="121"/>
      <c r="GX9" s="121"/>
      <c r="GY9" s="121"/>
      <c r="GZ9" s="121"/>
      <c r="HA9" s="121"/>
      <c r="HB9" s="121"/>
      <c r="HC9" s="121"/>
      <c r="HD9" s="121"/>
      <c r="HE9" s="121"/>
      <c r="HF9" s="121"/>
      <c r="HG9" s="121"/>
      <c r="HH9" s="121"/>
      <c r="HI9" s="121"/>
      <c r="HJ9" s="121"/>
      <c r="HK9" s="121"/>
      <c r="HL9" s="121"/>
      <c r="HM9" s="121"/>
      <c r="HN9" s="121"/>
      <c r="HO9" s="121"/>
      <c r="HP9" s="121"/>
      <c r="HQ9" s="121"/>
      <c r="HR9" s="121"/>
      <c r="HS9" s="121"/>
      <c r="HT9" s="121"/>
      <c r="HU9" s="121"/>
      <c r="HV9" s="121"/>
      <c r="HW9" s="121"/>
      <c r="HX9" s="121"/>
      <c r="HY9" s="121"/>
      <c r="HZ9" s="121"/>
      <c r="IA9" s="121"/>
      <c r="IB9" s="121"/>
      <c r="IC9" s="121"/>
      <c r="ID9" s="121"/>
      <c r="IE9" s="121"/>
    </row>
    <row r="10" spans="1:240" ht="13.5" x14ac:dyDescent="0.25">
      <c r="A10" s="121"/>
      <c r="B10" s="160">
        <v>3362</v>
      </c>
      <c r="C10" s="184" t="str">
        <f>+'[2]CostosVoto Extranjero'!$C$17</f>
        <v>FORMATOS DE SOLICITUD DE INSCRIPCIÓN</v>
      </c>
      <c r="D10" s="157">
        <v>1</v>
      </c>
      <c r="E10" s="156">
        <f>+'[2]CostosVoto Extranjero'!$E$17</f>
        <v>100000</v>
      </c>
      <c r="F10" s="156">
        <f>D10*E10</f>
        <v>100000</v>
      </c>
      <c r="G10" s="190"/>
      <c r="H10" s="190" t="s">
        <v>139</v>
      </c>
      <c r="I10" s="190" t="s">
        <v>139</v>
      </c>
      <c r="J10" s="190">
        <f>G10</f>
        <v>0</v>
      </c>
      <c r="K10" s="190" t="str">
        <f>I10</f>
        <v xml:space="preserve"> </v>
      </c>
      <c r="L10" s="190"/>
      <c r="M10" s="190">
        <f>+F10/6</f>
        <v>16666.666666666668</v>
      </c>
      <c r="N10" s="190">
        <f>+M10</f>
        <v>16666.666666666668</v>
      </c>
      <c r="O10" s="190">
        <f t="shared" ref="O10:R10" si="1">+N10</f>
        <v>16666.666666666668</v>
      </c>
      <c r="P10" s="190">
        <f t="shared" si="1"/>
        <v>16666.666666666668</v>
      </c>
      <c r="Q10" s="190">
        <f t="shared" si="1"/>
        <v>16666.666666666668</v>
      </c>
      <c r="R10" s="190">
        <f t="shared" si="1"/>
        <v>16666.666666666668</v>
      </c>
      <c r="S10" s="154">
        <f t="shared" ref="S10:S11" si="2">SUM(G10:R10)</f>
        <v>100000.00000000001</v>
      </c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  <c r="CD10" s="121"/>
      <c r="CE10" s="121"/>
      <c r="CF10" s="121"/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1"/>
      <c r="DU10" s="121"/>
      <c r="DV10" s="121"/>
      <c r="DW10" s="121"/>
      <c r="DX10" s="121"/>
      <c r="DY10" s="121"/>
      <c r="DZ10" s="121"/>
      <c r="EA10" s="121"/>
      <c r="EB10" s="121"/>
      <c r="EC10" s="121"/>
      <c r="ED10" s="121"/>
      <c r="EE10" s="121"/>
      <c r="EF10" s="121"/>
      <c r="EG10" s="121"/>
      <c r="EH10" s="121"/>
      <c r="EI10" s="121"/>
      <c r="EJ10" s="121"/>
      <c r="EK10" s="121"/>
      <c r="EL10" s="121"/>
      <c r="EM10" s="121"/>
      <c r="EN10" s="121"/>
      <c r="EO10" s="121"/>
      <c r="EP10" s="121"/>
      <c r="EQ10" s="121"/>
      <c r="ER10" s="121"/>
      <c r="ES10" s="121"/>
      <c r="ET10" s="121"/>
      <c r="EU10" s="121"/>
      <c r="EV10" s="121"/>
      <c r="EW10" s="121"/>
      <c r="EX10" s="121"/>
      <c r="EY10" s="121"/>
      <c r="EZ10" s="121"/>
      <c r="FA10" s="121"/>
      <c r="FB10" s="121"/>
      <c r="FC10" s="121"/>
      <c r="FD10" s="121"/>
      <c r="FE10" s="121"/>
      <c r="FF10" s="121"/>
      <c r="FG10" s="121"/>
      <c r="FH10" s="121"/>
      <c r="FI10" s="121"/>
      <c r="FJ10" s="121"/>
      <c r="FK10" s="121"/>
      <c r="FL10" s="121"/>
      <c r="FM10" s="121"/>
      <c r="FN10" s="121"/>
      <c r="FO10" s="121"/>
      <c r="FP10" s="121"/>
      <c r="FQ10" s="121"/>
      <c r="FR10" s="121"/>
      <c r="FS10" s="121"/>
      <c r="FT10" s="121"/>
      <c r="FU10" s="121"/>
      <c r="FV10" s="121"/>
      <c r="FW10" s="121"/>
      <c r="FX10" s="121"/>
      <c r="FY10" s="121"/>
      <c r="FZ10" s="121"/>
      <c r="GA10" s="121"/>
      <c r="GB10" s="121"/>
      <c r="GC10" s="121"/>
      <c r="GD10" s="121"/>
      <c r="GE10" s="121"/>
      <c r="GF10" s="121"/>
      <c r="GG10" s="121"/>
      <c r="GH10" s="121"/>
      <c r="GI10" s="121"/>
      <c r="GJ10" s="121"/>
      <c r="GK10" s="121"/>
      <c r="GL10" s="121"/>
      <c r="GM10" s="121"/>
      <c r="GN10" s="121"/>
      <c r="GO10" s="121"/>
      <c r="GP10" s="121"/>
      <c r="GQ10" s="121"/>
      <c r="GR10" s="121"/>
      <c r="GS10" s="121"/>
      <c r="GT10" s="121"/>
      <c r="GU10" s="121"/>
      <c r="GV10" s="121"/>
      <c r="GW10" s="121"/>
      <c r="GX10" s="121"/>
      <c r="GY10" s="121"/>
      <c r="GZ10" s="121"/>
      <c r="HA10" s="121"/>
      <c r="HB10" s="121"/>
      <c r="HC10" s="121"/>
      <c r="HD10" s="121"/>
      <c r="HE10" s="121"/>
      <c r="HF10" s="121"/>
      <c r="HG10" s="121"/>
      <c r="HH10" s="121"/>
      <c r="HI10" s="121"/>
      <c r="HJ10" s="121"/>
      <c r="HK10" s="121"/>
      <c r="HL10" s="121"/>
      <c r="HM10" s="121"/>
      <c r="HN10" s="121"/>
      <c r="HO10" s="121"/>
      <c r="HP10" s="121"/>
      <c r="HQ10" s="121"/>
      <c r="HR10" s="121"/>
      <c r="HS10" s="121"/>
      <c r="HT10" s="121"/>
      <c r="HU10" s="121"/>
      <c r="HV10" s="121"/>
      <c r="HW10" s="121"/>
      <c r="HX10" s="121"/>
      <c r="HY10" s="121"/>
      <c r="HZ10" s="121"/>
      <c r="IA10" s="121"/>
      <c r="IB10" s="121"/>
      <c r="IC10" s="121"/>
      <c r="ID10" s="121"/>
      <c r="IE10" s="121"/>
    </row>
    <row r="11" spans="1:240" ht="13.5" x14ac:dyDescent="0.25">
      <c r="A11" s="121"/>
      <c r="B11" s="160"/>
      <c r="C11" s="184"/>
      <c r="D11" s="157"/>
      <c r="E11" s="156"/>
      <c r="F11" s="156">
        <f>D11*E11</f>
        <v>0</v>
      </c>
      <c r="G11" s="190"/>
      <c r="H11" s="190">
        <f>F11/10</f>
        <v>0</v>
      </c>
      <c r="I11" s="190">
        <f>H11</f>
        <v>0</v>
      </c>
      <c r="J11" s="190">
        <f>I11</f>
        <v>0</v>
      </c>
      <c r="K11" s="190">
        <f>J11</f>
        <v>0</v>
      </c>
      <c r="L11" s="190">
        <f t="shared" ref="L11:Q11" si="3">K11</f>
        <v>0</v>
      </c>
      <c r="M11" s="190">
        <f t="shared" si="3"/>
        <v>0</v>
      </c>
      <c r="N11" s="190">
        <f t="shared" si="3"/>
        <v>0</v>
      </c>
      <c r="O11" s="190">
        <f t="shared" si="3"/>
        <v>0</v>
      </c>
      <c r="P11" s="190">
        <f t="shared" si="3"/>
        <v>0</v>
      </c>
      <c r="Q11" s="190">
        <f t="shared" si="3"/>
        <v>0</v>
      </c>
      <c r="R11" s="190"/>
      <c r="S11" s="154">
        <f t="shared" si="2"/>
        <v>0</v>
      </c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21"/>
      <c r="BS11" s="121"/>
      <c r="BT11" s="121"/>
      <c r="BU11" s="121"/>
      <c r="BV11" s="121"/>
      <c r="BW11" s="121"/>
      <c r="BX11" s="121"/>
      <c r="BY11" s="121"/>
      <c r="BZ11" s="121"/>
      <c r="CA11" s="121"/>
      <c r="CB11" s="121"/>
      <c r="CC11" s="121"/>
      <c r="CD11" s="121"/>
      <c r="CE11" s="121"/>
      <c r="CF11" s="121"/>
      <c r="CG11" s="121"/>
      <c r="CH11" s="121"/>
      <c r="CI11" s="121"/>
      <c r="CJ11" s="121"/>
      <c r="CK11" s="121"/>
      <c r="CL11" s="121"/>
      <c r="CM11" s="121"/>
      <c r="CN11" s="121"/>
      <c r="CO11" s="121"/>
      <c r="CP11" s="121"/>
      <c r="CQ11" s="121"/>
      <c r="CR11" s="121"/>
      <c r="CS11" s="121"/>
      <c r="CT11" s="121"/>
      <c r="CU11" s="121"/>
      <c r="CV11" s="121"/>
      <c r="CW11" s="121"/>
      <c r="CX11" s="121"/>
      <c r="CY11" s="121"/>
      <c r="CZ11" s="121"/>
      <c r="DA11" s="121"/>
      <c r="DB11" s="121"/>
      <c r="DC11" s="121"/>
      <c r="DD11" s="121"/>
      <c r="DE11" s="121"/>
      <c r="DF11" s="121"/>
      <c r="DG11" s="121"/>
      <c r="DH11" s="121"/>
      <c r="DI11" s="121"/>
      <c r="DJ11" s="121"/>
      <c r="DK11" s="121"/>
      <c r="DL11" s="121"/>
      <c r="DM11" s="121"/>
      <c r="DN11" s="121"/>
      <c r="DO11" s="121"/>
      <c r="DP11" s="121"/>
      <c r="DQ11" s="121"/>
      <c r="DR11" s="121"/>
      <c r="DS11" s="121"/>
      <c r="DT11" s="121"/>
      <c r="DU11" s="121"/>
      <c r="DV11" s="121"/>
      <c r="DW11" s="121"/>
      <c r="DX11" s="121"/>
      <c r="DY11" s="121"/>
      <c r="DZ11" s="121"/>
      <c r="EA11" s="121"/>
      <c r="EB11" s="121"/>
      <c r="EC11" s="121"/>
      <c r="ED11" s="121"/>
      <c r="EE11" s="121"/>
      <c r="EF11" s="121"/>
      <c r="EG11" s="121"/>
      <c r="EH11" s="121"/>
      <c r="EI11" s="121"/>
      <c r="EJ11" s="121"/>
      <c r="EK11" s="121"/>
      <c r="EL11" s="121"/>
      <c r="EM11" s="121"/>
      <c r="EN11" s="121"/>
      <c r="EO11" s="121"/>
      <c r="EP11" s="121"/>
      <c r="EQ11" s="121"/>
      <c r="ER11" s="121"/>
      <c r="ES11" s="121"/>
      <c r="ET11" s="121"/>
      <c r="EU11" s="121"/>
      <c r="EV11" s="121"/>
      <c r="EW11" s="121"/>
      <c r="EX11" s="121"/>
      <c r="EY11" s="121"/>
      <c r="EZ11" s="121"/>
      <c r="FA11" s="121"/>
      <c r="FB11" s="121"/>
      <c r="FC11" s="121"/>
      <c r="FD11" s="121"/>
      <c r="FE11" s="121"/>
      <c r="FF11" s="121"/>
      <c r="FG11" s="121"/>
      <c r="FH11" s="121"/>
      <c r="FI11" s="121"/>
      <c r="FJ11" s="121"/>
      <c r="FK11" s="121"/>
      <c r="FL11" s="121"/>
      <c r="FM11" s="121"/>
      <c r="FN11" s="121"/>
      <c r="FO11" s="121"/>
      <c r="FP11" s="121"/>
      <c r="FQ11" s="121"/>
      <c r="FR11" s="121"/>
      <c r="FS11" s="121"/>
      <c r="FT11" s="121"/>
      <c r="FU11" s="121"/>
      <c r="FV11" s="121"/>
      <c r="FW11" s="121"/>
      <c r="FX11" s="121"/>
      <c r="FY11" s="121"/>
      <c r="FZ11" s="121"/>
      <c r="GA11" s="121"/>
      <c r="GB11" s="121"/>
      <c r="GC11" s="121"/>
      <c r="GD11" s="121"/>
      <c r="GE11" s="121"/>
      <c r="GF11" s="121"/>
      <c r="GG11" s="121"/>
      <c r="GH11" s="121"/>
      <c r="GI11" s="121"/>
      <c r="GJ11" s="121"/>
      <c r="GK11" s="121"/>
      <c r="GL11" s="121"/>
      <c r="GM11" s="121"/>
      <c r="GN11" s="121"/>
      <c r="GO11" s="121"/>
      <c r="GP11" s="121"/>
      <c r="GQ11" s="121"/>
      <c r="GR11" s="121"/>
      <c r="GS11" s="121"/>
      <c r="GT11" s="121"/>
      <c r="GU11" s="121"/>
      <c r="GV11" s="121"/>
      <c r="GW11" s="121"/>
      <c r="GX11" s="121"/>
      <c r="GY11" s="121"/>
      <c r="GZ11" s="121"/>
      <c r="HA11" s="121"/>
      <c r="HB11" s="121"/>
      <c r="HC11" s="121"/>
      <c r="HD11" s="121"/>
      <c r="HE11" s="121"/>
      <c r="HF11" s="121"/>
      <c r="HG11" s="121"/>
      <c r="HH11" s="121"/>
      <c r="HI11" s="121"/>
      <c r="HJ11" s="121"/>
      <c r="HK11" s="121"/>
      <c r="HL11" s="121"/>
      <c r="HM11" s="121"/>
      <c r="HN11" s="121"/>
      <c r="HO11" s="121"/>
      <c r="HP11" s="121"/>
      <c r="HQ11" s="121"/>
      <c r="HR11" s="121"/>
      <c r="HS11" s="121"/>
      <c r="HT11" s="121"/>
      <c r="HU11" s="121"/>
      <c r="HV11" s="121"/>
      <c r="HW11" s="121"/>
      <c r="HX11" s="121"/>
      <c r="HY11" s="121"/>
      <c r="HZ11" s="121"/>
      <c r="IA11" s="121"/>
      <c r="IB11" s="121"/>
      <c r="IC11" s="121"/>
      <c r="ID11" s="121"/>
      <c r="IE11" s="121"/>
    </row>
    <row r="12" spans="1:240" ht="41.25" thickBot="1" x14ac:dyDescent="0.3">
      <c r="A12" s="121"/>
      <c r="B12" s="127">
        <v>3611</v>
      </c>
      <c r="C12" s="163" t="s">
        <v>172</v>
      </c>
      <c r="D12" s="125"/>
      <c r="E12" s="125"/>
      <c r="F12" s="124">
        <f t="shared" ref="F12:R12" si="4">SUM(F13:F14)</f>
        <v>3000000</v>
      </c>
      <c r="G12" s="124">
        <f t="shared" si="4"/>
        <v>250000</v>
      </c>
      <c r="H12" s="124">
        <f t="shared" si="4"/>
        <v>250000</v>
      </c>
      <c r="I12" s="124">
        <f t="shared" si="4"/>
        <v>250000</v>
      </c>
      <c r="J12" s="124">
        <f t="shared" si="4"/>
        <v>250000</v>
      </c>
      <c r="K12" s="124">
        <f t="shared" si="4"/>
        <v>250000</v>
      </c>
      <c r="L12" s="124">
        <f t="shared" si="4"/>
        <v>250000</v>
      </c>
      <c r="M12" s="124">
        <f t="shared" si="4"/>
        <v>250000</v>
      </c>
      <c r="N12" s="124">
        <f t="shared" si="4"/>
        <v>250000</v>
      </c>
      <c r="O12" s="124">
        <f t="shared" si="4"/>
        <v>250000</v>
      </c>
      <c r="P12" s="124">
        <f t="shared" si="4"/>
        <v>250000</v>
      </c>
      <c r="Q12" s="124">
        <f t="shared" si="4"/>
        <v>250000</v>
      </c>
      <c r="R12" s="124">
        <f t="shared" si="4"/>
        <v>250000</v>
      </c>
      <c r="S12" s="124">
        <f>SUM(G12:R12)</f>
        <v>3000000</v>
      </c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  <c r="BH12" s="121"/>
      <c r="BI12" s="121"/>
      <c r="BJ12" s="121"/>
      <c r="BK12" s="121"/>
      <c r="BL12" s="121"/>
      <c r="BM12" s="121"/>
      <c r="BN12" s="121"/>
      <c r="BO12" s="121"/>
      <c r="BP12" s="121"/>
      <c r="BQ12" s="121"/>
      <c r="BR12" s="121"/>
      <c r="BS12" s="121"/>
      <c r="BT12" s="121"/>
      <c r="BU12" s="121"/>
      <c r="BV12" s="121"/>
      <c r="BW12" s="121"/>
      <c r="BX12" s="121"/>
      <c r="BY12" s="121"/>
      <c r="BZ12" s="121"/>
      <c r="CA12" s="121"/>
      <c r="CB12" s="121"/>
      <c r="CC12" s="121"/>
      <c r="CD12" s="121"/>
      <c r="CE12" s="121"/>
      <c r="CF12" s="121"/>
      <c r="CG12" s="121"/>
      <c r="CH12" s="121"/>
      <c r="CI12" s="121"/>
      <c r="CJ12" s="121"/>
      <c r="CK12" s="121"/>
      <c r="CL12" s="121"/>
      <c r="CM12" s="121"/>
      <c r="CN12" s="121"/>
      <c r="CO12" s="121"/>
      <c r="CP12" s="121"/>
      <c r="CQ12" s="121"/>
      <c r="CR12" s="121"/>
      <c r="CS12" s="121"/>
      <c r="CT12" s="121"/>
      <c r="CU12" s="121"/>
      <c r="CV12" s="121"/>
      <c r="CW12" s="121"/>
      <c r="CX12" s="121"/>
      <c r="CY12" s="121"/>
      <c r="CZ12" s="121"/>
      <c r="DA12" s="121"/>
      <c r="DB12" s="121"/>
      <c r="DC12" s="121"/>
      <c r="DD12" s="121"/>
      <c r="DE12" s="121"/>
      <c r="DF12" s="121"/>
      <c r="DG12" s="121"/>
      <c r="DH12" s="121"/>
      <c r="DI12" s="121"/>
      <c r="DJ12" s="121"/>
      <c r="DK12" s="121"/>
      <c r="DL12" s="121"/>
      <c r="DM12" s="121"/>
      <c r="DN12" s="121"/>
      <c r="DO12" s="121"/>
      <c r="DP12" s="121"/>
      <c r="DQ12" s="121"/>
      <c r="DR12" s="121"/>
      <c r="DS12" s="121"/>
      <c r="DT12" s="121"/>
      <c r="DU12" s="121"/>
      <c r="DV12" s="121"/>
      <c r="DW12" s="121"/>
      <c r="DX12" s="121"/>
      <c r="DY12" s="121"/>
      <c r="DZ12" s="121"/>
      <c r="EA12" s="121"/>
      <c r="EB12" s="121"/>
      <c r="EC12" s="121"/>
      <c r="ED12" s="121"/>
      <c r="EE12" s="121"/>
      <c r="EF12" s="121"/>
      <c r="EG12" s="121"/>
      <c r="EH12" s="121"/>
      <c r="EI12" s="121"/>
      <c r="EJ12" s="121"/>
      <c r="EK12" s="121"/>
      <c r="EL12" s="121"/>
      <c r="EM12" s="121"/>
      <c r="EN12" s="121"/>
      <c r="EO12" s="121"/>
      <c r="EP12" s="121"/>
      <c r="EQ12" s="121"/>
      <c r="ER12" s="121"/>
      <c r="ES12" s="121"/>
      <c r="ET12" s="121"/>
      <c r="EU12" s="121"/>
      <c r="EV12" s="121"/>
      <c r="EW12" s="121"/>
      <c r="EX12" s="121"/>
      <c r="EY12" s="121"/>
      <c r="EZ12" s="121"/>
      <c r="FA12" s="121"/>
      <c r="FB12" s="121"/>
      <c r="FC12" s="121"/>
      <c r="FD12" s="121"/>
      <c r="FE12" s="121"/>
      <c r="FF12" s="121"/>
      <c r="FG12" s="121"/>
      <c r="FH12" s="121"/>
      <c r="FI12" s="121"/>
      <c r="FJ12" s="121"/>
      <c r="FK12" s="121"/>
      <c r="FL12" s="121"/>
      <c r="FM12" s="121"/>
      <c r="FN12" s="121"/>
      <c r="FO12" s="121"/>
      <c r="FP12" s="121"/>
      <c r="FQ12" s="121"/>
      <c r="FR12" s="121"/>
      <c r="FS12" s="121"/>
      <c r="FT12" s="121"/>
      <c r="FU12" s="121"/>
      <c r="FV12" s="121"/>
      <c r="FW12" s="121"/>
      <c r="FX12" s="121"/>
      <c r="FY12" s="121"/>
      <c r="FZ12" s="121"/>
      <c r="GA12" s="121"/>
      <c r="GB12" s="121"/>
      <c r="GC12" s="121"/>
      <c r="GD12" s="121"/>
      <c r="GE12" s="121"/>
      <c r="GF12" s="121"/>
      <c r="GG12" s="121"/>
      <c r="GH12" s="121"/>
      <c r="GI12" s="121"/>
      <c r="GJ12" s="121"/>
      <c r="GK12" s="121"/>
      <c r="GL12" s="121"/>
      <c r="GM12" s="121"/>
      <c r="GN12" s="121"/>
      <c r="GO12" s="121"/>
      <c r="GP12" s="121"/>
      <c r="GQ12" s="121"/>
      <c r="GR12" s="121"/>
      <c r="GS12" s="121"/>
      <c r="GT12" s="121"/>
      <c r="GU12" s="121"/>
      <c r="GV12" s="121"/>
      <c r="GW12" s="121"/>
      <c r="GX12" s="121"/>
      <c r="GY12" s="121"/>
      <c r="GZ12" s="121"/>
      <c r="HA12" s="121"/>
      <c r="HB12" s="121"/>
      <c r="HC12" s="121"/>
      <c r="HD12" s="121"/>
      <c r="HE12" s="121"/>
      <c r="HF12" s="121"/>
      <c r="HG12" s="121"/>
      <c r="HH12" s="121"/>
      <c r="HI12" s="121"/>
      <c r="HJ12" s="121"/>
      <c r="HK12" s="121"/>
      <c r="HL12" s="121"/>
      <c r="HM12" s="121"/>
      <c r="HN12" s="121"/>
      <c r="HO12" s="121"/>
      <c r="HP12" s="121"/>
      <c r="HQ12" s="121"/>
      <c r="HR12" s="121"/>
      <c r="HS12" s="121"/>
      <c r="HT12" s="121"/>
      <c r="HU12" s="121"/>
      <c r="HV12" s="121"/>
      <c r="HW12" s="121"/>
      <c r="HX12" s="121"/>
      <c r="HY12" s="121"/>
      <c r="HZ12" s="121"/>
      <c r="IA12" s="121"/>
      <c r="IB12" s="121"/>
      <c r="IC12" s="121"/>
      <c r="ID12" s="121"/>
      <c r="IE12" s="121"/>
    </row>
    <row r="13" spans="1:240" ht="13.5" x14ac:dyDescent="0.25">
      <c r="A13" s="121"/>
      <c r="B13" s="174">
        <v>3611</v>
      </c>
      <c r="C13" s="173" t="str">
        <f>+'[2]CostosVoto Extranjero'!$G$16</f>
        <v>CAMPAÑA DE PROMOCION DEL VOTO EN EL EXT.</v>
      </c>
      <c r="D13" s="172">
        <v>1</v>
      </c>
      <c r="E13" s="171">
        <f>+'[2]CostosVoto Extranjero'!$I$16</f>
        <v>3000000</v>
      </c>
      <c r="F13" s="171">
        <f>+D13*E13</f>
        <v>3000000</v>
      </c>
      <c r="G13" s="217">
        <f>+F13/12</f>
        <v>250000</v>
      </c>
      <c r="H13" s="217">
        <f>+G13</f>
        <v>250000</v>
      </c>
      <c r="I13" s="217">
        <f t="shared" ref="I13:R13" si="5">+H13</f>
        <v>250000</v>
      </c>
      <c r="J13" s="217">
        <f t="shared" si="5"/>
        <v>250000</v>
      </c>
      <c r="K13" s="217">
        <f t="shared" si="5"/>
        <v>250000</v>
      </c>
      <c r="L13" s="217">
        <f t="shared" si="5"/>
        <v>250000</v>
      </c>
      <c r="M13" s="217">
        <f t="shared" si="5"/>
        <v>250000</v>
      </c>
      <c r="N13" s="217">
        <f t="shared" si="5"/>
        <v>250000</v>
      </c>
      <c r="O13" s="217">
        <f t="shared" si="5"/>
        <v>250000</v>
      </c>
      <c r="P13" s="217">
        <f t="shared" si="5"/>
        <v>250000</v>
      </c>
      <c r="Q13" s="217">
        <f t="shared" si="5"/>
        <v>250000</v>
      </c>
      <c r="R13" s="217">
        <f t="shared" si="5"/>
        <v>250000</v>
      </c>
      <c r="S13" s="170">
        <f t="shared" ref="S13:S14" si="6">SUM(G13:R13)</f>
        <v>3000000</v>
      </c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  <c r="BI13" s="121"/>
      <c r="BJ13" s="121"/>
      <c r="BK13" s="121"/>
      <c r="BL13" s="121"/>
      <c r="BM13" s="121"/>
      <c r="BN13" s="121"/>
      <c r="BO13" s="121"/>
      <c r="BP13" s="121"/>
      <c r="BQ13" s="121"/>
      <c r="BR13" s="121"/>
      <c r="BS13" s="121"/>
      <c r="BT13" s="121"/>
      <c r="BU13" s="121"/>
      <c r="BV13" s="121"/>
      <c r="BW13" s="121"/>
      <c r="BX13" s="121"/>
      <c r="BY13" s="121"/>
      <c r="BZ13" s="121"/>
      <c r="CA13" s="121"/>
      <c r="CB13" s="121"/>
      <c r="CC13" s="121"/>
      <c r="CD13" s="121"/>
      <c r="CE13" s="121"/>
      <c r="CF13" s="121"/>
      <c r="CG13" s="121"/>
      <c r="CH13" s="121"/>
      <c r="CI13" s="121"/>
      <c r="CJ13" s="121"/>
      <c r="CK13" s="121"/>
      <c r="CL13" s="121"/>
      <c r="CM13" s="121"/>
      <c r="CN13" s="121"/>
      <c r="CO13" s="121"/>
      <c r="CP13" s="121"/>
      <c r="CQ13" s="121"/>
      <c r="CR13" s="121"/>
      <c r="CS13" s="121"/>
      <c r="CT13" s="121"/>
      <c r="CU13" s="121"/>
      <c r="CV13" s="121"/>
      <c r="CW13" s="121"/>
      <c r="CX13" s="121"/>
      <c r="CY13" s="121"/>
      <c r="CZ13" s="121"/>
      <c r="DA13" s="121"/>
      <c r="DB13" s="121"/>
      <c r="DC13" s="121"/>
      <c r="DD13" s="121"/>
      <c r="DE13" s="121"/>
      <c r="DF13" s="121"/>
      <c r="DG13" s="121"/>
      <c r="DH13" s="121"/>
      <c r="DI13" s="121"/>
      <c r="DJ13" s="121"/>
      <c r="DK13" s="121"/>
      <c r="DL13" s="121"/>
      <c r="DM13" s="121"/>
      <c r="DN13" s="121"/>
      <c r="DO13" s="121"/>
      <c r="DP13" s="121"/>
      <c r="DQ13" s="121"/>
      <c r="DR13" s="121"/>
      <c r="DS13" s="121"/>
      <c r="DT13" s="121"/>
      <c r="DU13" s="121"/>
      <c r="DV13" s="121"/>
      <c r="DW13" s="121"/>
      <c r="DX13" s="121"/>
      <c r="DY13" s="121"/>
      <c r="DZ13" s="121"/>
      <c r="EA13" s="121"/>
      <c r="EB13" s="121"/>
      <c r="EC13" s="121"/>
      <c r="ED13" s="121"/>
      <c r="EE13" s="121"/>
      <c r="EF13" s="121"/>
      <c r="EG13" s="121"/>
      <c r="EH13" s="121"/>
      <c r="EI13" s="121"/>
      <c r="EJ13" s="121"/>
      <c r="EK13" s="121"/>
      <c r="EL13" s="121"/>
      <c r="EM13" s="121"/>
      <c r="EN13" s="121"/>
      <c r="EO13" s="121"/>
      <c r="EP13" s="121"/>
      <c r="EQ13" s="121"/>
      <c r="ER13" s="121"/>
      <c r="ES13" s="121"/>
      <c r="ET13" s="121"/>
      <c r="EU13" s="121"/>
      <c r="EV13" s="121"/>
      <c r="EW13" s="121"/>
      <c r="EX13" s="121"/>
      <c r="EY13" s="121"/>
      <c r="EZ13" s="121"/>
      <c r="FA13" s="121"/>
      <c r="FB13" s="121"/>
      <c r="FC13" s="121"/>
      <c r="FD13" s="121"/>
      <c r="FE13" s="121"/>
      <c r="FF13" s="121"/>
      <c r="FG13" s="121"/>
      <c r="FH13" s="121"/>
      <c r="FI13" s="121"/>
      <c r="FJ13" s="121"/>
      <c r="FK13" s="121"/>
      <c r="FL13" s="121"/>
      <c r="FM13" s="121"/>
      <c r="FN13" s="121"/>
      <c r="FO13" s="121"/>
      <c r="FP13" s="121"/>
      <c r="FQ13" s="121"/>
      <c r="FR13" s="121"/>
      <c r="FS13" s="121"/>
      <c r="FT13" s="121"/>
      <c r="FU13" s="121"/>
      <c r="FV13" s="121"/>
      <c r="FW13" s="121"/>
      <c r="FX13" s="121"/>
      <c r="FY13" s="121"/>
      <c r="FZ13" s="121"/>
      <c r="GA13" s="121"/>
      <c r="GB13" s="121"/>
      <c r="GC13" s="121"/>
      <c r="GD13" s="121"/>
      <c r="GE13" s="121"/>
      <c r="GF13" s="121"/>
      <c r="GG13" s="121"/>
      <c r="GH13" s="121"/>
      <c r="GI13" s="121"/>
      <c r="GJ13" s="121"/>
      <c r="GK13" s="121"/>
      <c r="GL13" s="121"/>
      <c r="GM13" s="121"/>
      <c r="GN13" s="121"/>
      <c r="GO13" s="121"/>
      <c r="GP13" s="121"/>
      <c r="GQ13" s="121"/>
      <c r="GR13" s="121"/>
      <c r="GS13" s="121"/>
      <c r="GT13" s="121"/>
      <c r="GU13" s="121"/>
      <c r="GV13" s="121"/>
      <c r="GW13" s="121"/>
      <c r="GX13" s="121"/>
      <c r="GY13" s="121"/>
      <c r="GZ13" s="121"/>
      <c r="HA13" s="121"/>
      <c r="HB13" s="121"/>
      <c r="HC13" s="121"/>
      <c r="HD13" s="121"/>
      <c r="HE13" s="121"/>
      <c r="HF13" s="121"/>
      <c r="HG13" s="121"/>
      <c r="HH13" s="121"/>
      <c r="HI13" s="121"/>
      <c r="HJ13" s="121"/>
      <c r="HK13" s="121"/>
      <c r="HL13" s="121"/>
      <c r="HM13" s="121"/>
      <c r="HN13" s="121"/>
      <c r="HO13" s="121"/>
      <c r="HP13" s="121"/>
      <c r="HQ13" s="121"/>
      <c r="HR13" s="121"/>
      <c r="HS13" s="121"/>
      <c r="HT13" s="121"/>
      <c r="HU13" s="121"/>
      <c r="HV13" s="121"/>
      <c r="HW13" s="121"/>
      <c r="HX13" s="121"/>
      <c r="HY13" s="121"/>
      <c r="HZ13" s="121"/>
      <c r="IA13" s="121"/>
      <c r="IB13" s="121"/>
      <c r="IC13" s="121"/>
      <c r="ID13" s="121"/>
      <c r="IE13" s="121"/>
    </row>
    <row r="14" spans="1:240" ht="13.5" x14ac:dyDescent="0.25">
      <c r="A14" s="121"/>
      <c r="B14" s="160"/>
      <c r="C14" s="155"/>
      <c r="D14" s="188"/>
      <c r="E14" s="179"/>
      <c r="F14" s="179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79">
        <f t="shared" si="6"/>
        <v>0</v>
      </c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121"/>
      <c r="BK14" s="121"/>
      <c r="BL14" s="121"/>
      <c r="BM14" s="121"/>
      <c r="BN14" s="121"/>
      <c r="BO14" s="121"/>
      <c r="BP14" s="121"/>
      <c r="BQ14" s="121"/>
      <c r="BR14" s="121"/>
      <c r="BS14" s="121"/>
      <c r="BT14" s="121"/>
      <c r="BU14" s="121"/>
      <c r="BV14" s="121"/>
      <c r="BW14" s="121"/>
      <c r="BX14" s="121"/>
      <c r="BY14" s="121"/>
      <c r="BZ14" s="121"/>
      <c r="CA14" s="121"/>
      <c r="CB14" s="121"/>
      <c r="CC14" s="121"/>
      <c r="CD14" s="121"/>
      <c r="CE14" s="121"/>
      <c r="CF14" s="121"/>
      <c r="CG14" s="121"/>
      <c r="CH14" s="121"/>
      <c r="CI14" s="121"/>
      <c r="CJ14" s="121"/>
      <c r="CK14" s="121"/>
      <c r="CL14" s="121"/>
      <c r="CM14" s="121"/>
      <c r="CN14" s="121"/>
      <c r="CO14" s="121"/>
      <c r="CP14" s="121"/>
      <c r="CQ14" s="121"/>
      <c r="CR14" s="121"/>
      <c r="CS14" s="121"/>
      <c r="CT14" s="121"/>
      <c r="CU14" s="121"/>
      <c r="CV14" s="121"/>
      <c r="CW14" s="121"/>
      <c r="CX14" s="121"/>
      <c r="CY14" s="121"/>
      <c r="CZ14" s="121"/>
      <c r="DA14" s="121"/>
      <c r="DB14" s="121"/>
      <c r="DC14" s="121"/>
      <c r="DD14" s="121"/>
      <c r="DE14" s="121"/>
      <c r="DF14" s="121"/>
      <c r="DG14" s="121"/>
      <c r="DH14" s="121"/>
      <c r="DI14" s="121"/>
      <c r="DJ14" s="121"/>
      <c r="DK14" s="121"/>
      <c r="DL14" s="121"/>
      <c r="DM14" s="121"/>
      <c r="DN14" s="121"/>
      <c r="DO14" s="121"/>
      <c r="DP14" s="121"/>
      <c r="DQ14" s="121"/>
      <c r="DR14" s="121"/>
      <c r="DS14" s="121"/>
      <c r="DT14" s="121"/>
      <c r="DU14" s="121"/>
      <c r="DV14" s="121"/>
      <c r="DW14" s="121"/>
      <c r="DX14" s="121"/>
      <c r="DY14" s="121"/>
      <c r="DZ14" s="121"/>
      <c r="EA14" s="121"/>
      <c r="EB14" s="121"/>
      <c r="EC14" s="121"/>
      <c r="ED14" s="121"/>
      <c r="EE14" s="121"/>
      <c r="EF14" s="121"/>
      <c r="EG14" s="121"/>
      <c r="EH14" s="121"/>
      <c r="EI14" s="121"/>
      <c r="EJ14" s="121"/>
      <c r="EK14" s="121"/>
      <c r="EL14" s="121"/>
      <c r="EM14" s="121"/>
      <c r="EN14" s="121"/>
      <c r="EO14" s="121"/>
      <c r="EP14" s="121"/>
      <c r="EQ14" s="121"/>
      <c r="ER14" s="121"/>
      <c r="ES14" s="121"/>
      <c r="ET14" s="121"/>
      <c r="EU14" s="121"/>
      <c r="EV14" s="121"/>
      <c r="EW14" s="121"/>
      <c r="EX14" s="121"/>
      <c r="EY14" s="121"/>
      <c r="EZ14" s="121"/>
      <c r="FA14" s="121"/>
      <c r="FB14" s="121"/>
      <c r="FC14" s="121"/>
      <c r="FD14" s="121"/>
      <c r="FE14" s="121"/>
      <c r="FF14" s="121"/>
      <c r="FG14" s="121"/>
      <c r="FH14" s="121"/>
      <c r="FI14" s="121"/>
      <c r="FJ14" s="121"/>
      <c r="FK14" s="121"/>
      <c r="FL14" s="121"/>
      <c r="FM14" s="121"/>
      <c r="FN14" s="121"/>
      <c r="FO14" s="121"/>
      <c r="FP14" s="121"/>
      <c r="FQ14" s="121"/>
      <c r="FR14" s="121"/>
      <c r="FS14" s="121"/>
      <c r="FT14" s="121"/>
      <c r="FU14" s="121"/>
      <c r="FV14" s="121"/>
      <c r="FW14" s="121"/>
      <c r="FX14" s="121"/>
      <c r="FY14" s="121"/>
      <c r="FZ14" s="121"/>
      <c r="GA14" s="121"/>
      <c r="GB14" s="121"/>
      <c r="GC14" s="121"/>
      <c r="GD14" s="121"/>
      <c r="GE14" s="121"/>
      <c r="GF14" s="121"/>
      <c r="GG14" s="121"/>
      <c r="GH14" s="121"/>
      <c r="GI14" s="121"/>
      <c r="GJ14" s="121"/>
      <c r="GK14" s="121"/>
      <c r="GL14" s="121"/>
      <c r="GM14" s="121"/>
      <c r="GN14" s="121"/>
      <c r="GO14" s="121"/>
      <c r="GP14" s="121"/>
      <c r="GQ14" s="121"/>
      <c r="GR14" s="121"/>
      <c r="GS14" s="121"/>
      <c r="GT14" s="121"/>
      <c r="GU14" s="121"/>
      <c r="GV14" s="121"/>
      <c r="GW14" s="121"/>
      <c r="GX14" s="121"/>
      <c r="GY14" s="121"/>
      <c r="GZ14" s="121"/>
      <c r="HA14" s="121"/>
      <c r="HB14" s="121"/>
      <c r="HC14" s="121"/>
      <c r="HD14" s="121"/>
      <c r="HE14" s="121"/>
      <c r="HF14" s="121"/>
      <c r="HG14" s="121"/>
      <c r="HH14" s="121"/>
      <c r="HI14" s="121"/>
      <c r="HJ14" s="121"/>
      <c r="HK14" s="121"/>
      <c r="HL14" s="121"/>
      <c r="HM14" s="121"/>
      <c r="HN14" s="121"/>
      <c r="HO14" s="121"/>
      <c r="HP14" s="121"/>
      <c r="HQ14" s="121"/>
      <c r="HR14" s="121"/>
      <c r="HS14" s="121"/>
      <c r="HT14" s="121"/>
      <c r="HU14" s="121"/>
      <c r="HV14" s="121"/>
      <c r="HW14" s="121"/>
      <c r="HX14" s="121"/>
      <c r="HY14" s="121"/>
      <c r="HZ14" s="121"/>
      <c r="IA14" s="121"/>
      <c r="IB14" s="121"/>
      <c r="IC14" s="121"/>
      <c r="ID14" s="121"/>
      <c r="IE14" s="121"/>
    </row>
    <row r="15" spans="1:240" ht="14.25" thickBot="1" x14ac:dyDescent="0.3">
      <c r="A15" s="121"/>
      <c r="B15" s="164">
        <v>3712</v>
      </c>
      <c r="C15" s="163" t="s">
        <v>200</v>
      </c>
      <c r="D15" s="125"/>
      <c r="E15" s="125"/>
      <c r="F15" s="124">
        <f>SUM(F16:F19)</f>
        <v>220000</v>
      </c>
      <c r="G15" s="124">
        <f t="shared" ref="G15:R15" si="7">SUM(G16:G19)</f>
        <v>0</v>
      </c>
      <c r="H15" s="124">
        <f t="shared" si="7"/>
        <v>0</v>
      </c>
      <c r="I15" s="124">
        <f t="shared" si="7"/>
        <v>0</v>
      </c>
      <c r="J15" s="124">
        <f t="shared" si="7"/>
        <v>0</v>
      </c>
      <c r="K15" s="124">
        <f t="shared" si="7"/>
        <v>0</v>
      </c>
      <c r="L15" s="124">
        <f t="shared" si="7"/>
        <v>0</v>
      </c>
      <c r="M15" s="124">
        <f t="shared" si="7"/>
        <v>36666.666666666664</v>
      </c>
      <c r="N15" s="124">
        <f t="shared" si="7"/>
        <v>36666.666666666664</v>
      </c>
      <c r="O15" s="124">
        <f t="shared" si="7"/>
        <v>36666.666666666664</v>
      </c>
      <c r="P15" s="124">
        <f t="shared" si="7"/>
        <v>36666.666666666664</v>
      </c>
      <c r="Q15" s="124">
        <f t="shared" si="7"/>
        <v>36666.666666666664</v>
      </c>
      <c r="R15" s="124">
        <f t="shared" si="7"/>
        <v>36666.666666666664</v>
      </c>
      <c r="S15" s="124">
        <f>SUM(G15:R15)</f>
        <v>219999.99999999997</v>
      </c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21"/>
      <c r="BS15" s="121"/>
      <c r="BT15" s="121"/>
      <c r="BU15" s="121"/>
      <c r="BV15" s="121"/>
      <c r="BW15" s="121"/>
      <c r="BX15" s="121"/>
      <c r="BY15" s="121"/>
      <c r="BZ15" s="121"/>
      <c r="CA15" s="121"/>
      <c r="CB15" s="121"/>
      <c r="CC15" s="121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21"/>
      <c r="CP15" s="121"/>
      <c r="CQ15" s="121"/>
      <c r="CR15" s="121"/>
      <c r="CS15" s="121"/>
      <c r="CT15" s="121"/>
      <c r="CU15" s="121"/>
      <c r="CV15" s="121"/>
      <c r="CW15" s="121"/>
      <c r="CX15" s="121"/>
      <c r="CY15" s="121"/>
      <c r="CZ15" s="121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21"/>
      <c r="DM15" s="121"/>
      <c r="DN15" s="121"/>
      <c r="DO15" s="121"/>
      <c r="DP15" s="121"/>
      <c r="DQ15" s="121"/>
      <c r="DR15" s="121"/>
      <c r="DS15" s="121"/>
      <c r="DT15" s="121"/>
      <c r="DU15" s="121"/>
      <c r="DV15" s="121"/>
      <c r="DW15" s="121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21"/>
      <c r="EJ15" s="121"/>
      <c r="EK15" s="121"/>
      <c r="EL15" s="121"/>
      <c r="EM15" s="121"/>
      <c r="EN15" s="121"/>
      <c r="EO15" s="121"/>
      <c r="EP15" s="121"/>
      <c r="EQ15" s="121"/>
      <c r="ER15" s="121"/>
      <c r="ES15" s="121"/>
      <c r="ET15" s="121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21"/>
      <c r="FG15" s="121"/>
      <c r="FH15" s="121"/>
      <c r="FI15" s="121"/>
      <c r="FJ15" s="121"/>
      <c r="FK15" s="121"/>
      <c r="FL15" s="121"/>
      <c r="FM15" s="121"/>
      <c r="FN15" s="121"/>
      <c r="FO15" s="121"/>
      <c r="FP15" s="121"/>
      <c r="FQ15" s="121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21"/>
      <c r="GD15" s="121"/>
      <c r="GE15" s="121"/>
      <c r="GF15" s="121"/>
      <c r="GG15" s="121"/>
      <c r="GH15" s="121"/>
      <c r="GI15" s="121"/>
      <c r="GJ15" s="121"/>
      <c r="GK15" s="121"/>
      <c r="GL15" s="121"/>
      <c r="GM15" s="121"/>
      <c r="GN15" s="121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21"/>
      <c r="HA15" s="121"/>
      <c r="HB15" s="121"/>
      <c r="HC15" s="121"/>
      <c r="HD15" s="121"/>
      <c r="HE15" s="121"/>
      <c r="HF15" s="121"/>
      <c r="HG15" s="121"/>
      <c r="HH15" s="121"/>
      <c r="HI15" s="121"/>
      <c r="HJ15" s="121"/>
      <c r="HK15" s="121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21"/>
      <c r="HX15" s="121"/>
      <c r="HY15" s="121"/>
      <c r="HZ15" s="121"/>
      <c r="IA15" s="121"/>
      <c r="IB15" s="121"/>
      <c r="IC15" s="121"/>
      <c r="ID15" s="121"/>
      <c r="IE15" s="121"/>
    </row>
    <row r="16" spans="1:240" ht="13.5" x14ac:dyDescent="0.25">
      <c r="A16" s="121"/>
      <c r="B16" s="160">
        <v>3712</v>
      </c>
      <c r="C16" s="184" t="str">
        <f>+'[2]CostosVoto Extranjero'!$C$18</f>
        <v>BOLETOS DE AVIÓN AL EXTRANJERO (L.A. y CHICAGO)</v>
      </c>
      <c r="D16" s="180">
        <v>1</v>
      </c>
      <c r="E16" s="183">
        <f>+'[2]CostosVoto Extranjero'!$E$18</f>
        <v>220000</v>
      </c>
      <c r="F16" s="179">
        <f>+D16*E16</f>
        <v>220000</v>
      </c>
      <c r="G16" s="183"/>
      <c r="H16" s="165"/>
      <c r="I16" s="165"/>
      <c r="J16" s="165"/>
      <c r="K16" s="165"/>
      <c r="L16" s="165"/>
      <c r="M16" s="190">
        <f>+F16/6</f>
        <v>36666.666666666664</v>
      </c>
      <c r="N16" s="190">
        <f>+M16</f>
        <v>36666.666666666664</v>
      </c>
      <c r="O16" s="190">
        <f t="shared" ref="O16:R16" si="8">+N16</f>
        <v>36666.666666666664</v>
      </c>
      <c r="P16" s="190">
        <f t="shared" si="8"/>
        <v>36666.666666666664</v>
      </c>
      <c r="Q16" s="190">
        <f t="shared" si="8"/>
        <v>36666.666666666664</v>
      </c>
      <c r="R16" s="190">
        <f t="shared" si="8"/>
        <v>36666.666666666664</v>
      </c>
      <c r="S16" s="165">
        <f>SUM(G16:R16)</f>
        <v>219999.99999999997</v>
      </c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1"/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21"/>
      <c r="BY16" s="121"/>
      <c r="BZ16" s="121"/>
      <c r="CA16" s="121"/>
      <c r="CB16" s="121"/>
      <c r="CC16" s="121"/>
      <c r="CD16" s="121"/>
      <c r="CE16" s="121"/>
      <c r="CF16" s="121"/>
      <c r="CG16" s="121"/>
      <c r="CH16" s="121"/>
      <c r="CI16" s="121"/>
      <c r="CJ16" s="121"/>
      <c r="CK16" s="121"/>
      <c r="CL16" s="121"/>
      <c r="CM16" s="121"/>
      <c r="CN16" s="121"/>
      <c r="CO16" s="121"/>
      <c r="CP16" s="121"/>
      <c r="CQ16" s="121"/>
      <c r="CR16" s="121"/>
      <c r="CS16" s="121"/>
      <c r="CT16" s="121"/>
      <c r="CU16" s="121"/>
      <c r="CV16" s="121"/>
      <c r="CW16" s="121"/>
      <c r="CX16" s="121"/>
      <c r="CY16" s="121"/>
      <c r="CZ16" s="121"/>
      <c r="DA16" s="121"/>
      <c r="DB16" s="121"/>
      <c r="DC16" s="121"/>
      <c r="DD16" s="121"/>
      <c r="DE16" s="121"/>
      <c r="DF16" s="121"/>
      <c r="DG16" s="121"/>
      <c r="DH16" s="121"/>
      <c r="DI16" s="121"/>
      <c r="DJ16" s="121"/>
      <c r="DK16" s="121"/>
      <c r="DL16" s="121"/>
      <c r="DM16" s="121"/>
      <c r="DN16" s="121"/>
      <c r="DO16" s="121"/>
      <c r="DP16" s="121"/>
      <c r="DQ16" s="121"/>
      <c r="DR16" s="121"/>
      <c r="DS16" s="121"/>
      <c r="DT16" s="121"/>
      <c r="DU16" s="121"/>
      <c r="DV16" s="121"/>
      <c r="DW16" s="121"/>
      <c r="DX16" s="121"/>
      <c r="DY16" s="121"/>
      <c r="DZ16" s="121"/>
      <c r="EA16" s="121"/>
      <c r="EB16" s="121"/>
      <c r="EC16" s="121"/>
      <c r="ED16" s="121"/>
      <c r="EE16" s="121"/>
      <c r="EF16" s="121"/>
      <c r="EG16" s="121"/>
      <c r="EH16" s="121"/>
      <c r="EI16" s="121"/>
      <c r="EJ16" s="121"/>
      <c r="EK16" s="121"/>
      <c r="EL16" s="121"/>
      <c r="EM16" s="121"/>
      <c r="EN16" s="121"/>
      <c r="EO16" s="121"/>
      <c r="EP16" s="121"/>
      <c r="EQ16" s="121"/>
      <c r="ER16" s="121"/>
      <c r="ES16" s="121"/>
      <c r="ET16" s="121"/>
      <c r="EU16" s="121"/>
      <c r="EV16" s="121"/>
      <c r="EW16" s="121"/>
      <c r="EX16" s="121"/>
      <c r="EY16" s="121"/>
      <c r="EZ16" s="121"/>
      <c r="FA16" s="121"/>
      <c r="FB16" s="121"/>
      <c r="FC16" s="121"/>
      <c r="FD16" s="121"/>
      <c r="FE16" s="121"/>
      <c r="FF16" s="121"/>
      <c r="FG16" s="121"/>
      <c r="FH16" s="121"/>
      <c r="FI16" s="121"/>
      <c r="FJ16" s="121"/>
      <c r="FK16" s="121"/>
      <c r="FL16" s="121"/>
      <c r="FM16" s="121"/>
      <c r="FN16" s="121"/>
      <c r="FO16" s="121"/>
      <c r="FP16" s="121"/>
      <c r="FQ16" s="121"/>
      <c r="FR16" s="121"/>
      <c r="FS16" s="121"/>
      <c r="FT16" s="121"/>
      <c r="FU16" s="121"/>
      <c r="FV16" s="121"/>
      <c r="FW16" s="121"/>
      <c r="FX16" s="121"/>
      <c r="FY16" s="121"/>
      <c r="FZ16" s="121"/>
      <c r="GA16" s="121"/>
      <c r="GB16" s="121"/>
      <c r="GC16" s="121"/>
      <c r="GD16" s="121"/>
      <c r="GE16" s="121"/>
      <c r="GF16" s="121"/>
      <c r="GG16" s="121"/>
      <c r="GH16" s="121"/>
      <c r="GI16" s="121"/>
      <c r="GJ16" s="121"/>
      <c r="GK16" s="121"/>
      <c r="GL16" s="121"/>
      <c r="GM16" s="121"/>
      <c r="GN16" s="121"/>
      <c r="GO16" s="121"/>
      <c r="GP16" s="121"/>
      <c r="GQ16" s="121"/>
      <c r="GR16" s="121"/>
      <c r="GS16" s="121"/>
      <c r="GT16" s="121"/>
      <c r="GU16" s="121"/>
      <c r="GV16" s="121"/>
      <c r="GW16" s="121"/>
      <c r="GX16" s="121"/>
      <c r="GY16" s="121"/>
      <c r="GZ16" s="121"/>
      <c r="HA16" s="121"/>
      <c r="HB16" s="121"/>
      <c r="HC16" s="121"/>
      <c r="HD16" s="121"/>
      <c r="HE16" s="121"/>
      <c r="HF16" s="121"/>
      <c r="HG16" s="121"/>
      <c r="HH16" s="121"/>
      <c r="HI16" s="121"/>
      <c r="HJ16" s="121"/>
      <c r="HK16" s="121"/>
      <c r="HL16" s="121"/>
      <c r="HM16" s="121"/>
      <c r="HN16" s="121"/>
      <c r="HO16" s="121"/>
      <c r="HP16" s="121"/>
      <c r="HQ16" s="121"/>
      <c r="HR16" s="121"/>
      <c r="HS16" s="121"/>
      <c r="HT16" s="121"/>
      <c r="HU16" s="121"/>
      <c r="HV16" s="121"/>
      <c r="HW16" s="121"/>
      <c r="HX16" s="121"/>
      <c r="HY16" s="121"/>
      <c r="HZ16" s="121"/>
      <c r="IA16" s="121"/>
      <c r="IB16" s="121"/>
      <c r="IC16" s="121"/>
      <c r="ID16" s="121"/>
      <c r="IE16" s="121"/>
    </row>
    <row r="17" spans="1:239" ht="13.5" x14ac:dyDescent="0.25">
      <c r="A17" s="121"/>
      <c r="B17" s="160"/>
      <c r="C17" s="184"/>
      <c r="D17" s="180"/>
      <c r="E17" s="179"/>
      <c r="F17" s="179"/>
      <c r="G17" s="183"/>
      <c r="H17" s="165"/>
      <c r="I17" s="165"/>
      <c r="J17" s="165"/>
      <c r="K17" s="165"/>
      <c r="L17" s="165"/>
      <c r="M17" s="183"/>
      <c r="N17" s="165"/>
      <c r="O17" s="165"/>
      <c r="P17" s="165"/>
      <c r="Q17" s="165"/>
      <c r="R17" s="165"/>
      <c r="S17" s="165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21"/>
      <c r="BI17" s="121"/>
      <c r="BJ17" s="121"/>
      <c r="BK17" s="121"/>
      <c r="BL17" s="121"/>
      <c r="BM17" s="121"/>
      <c r="BN17" s="121"/>
      <c r="BO17" s="121"/>
      <c r="BP17" s="121"/>
      <c r="BQ17" s="121"/>
      <c r="BR17" s="121"/>
      <c r="BS17" s="121"/>
      <c r="BT17" s="121"/>
      <c r="BU17" s="121"/>
      <c r="BV17" s="121"/>
      <c r="BW17" s="121"/>
      <c r="BX17" s="121"/>
      <c r="BY17" s="121"/>
      <c r="BZ17" s="121"/>
      <c r="CA17" s="121"/>
      <c r="CB17" s="121"/>
      <c r="CC17" s="121"/>
      <c r="CD17" s="121"/>
      <c r="CE17" s="121"/>
      <c r="CF17" s="121"/>
      <c r="CG17" s="121"/>
      <c r="CH17" s="121"/>
      <c r="CI17" s="121"/>
      <c r="CJ17" s="121"/>
      <c r="CK17" s="121"/>
      <c r="CL17" s="121"/>
      <c r="CM17" s="121"/>
      <c r="CN17" s="121"/>
      <c r="CO17" s="121"/>
      <c r="CP17" s="121"/>
      <c r="CQ17" s="121"/>
      <c r="CR17" s="121"/>
      <c r="CS17" s="121"/>
      <c r="CT17" s="121"/>
      <c r="CU17" s="121"/>
      <c r="CV17" s="121"/>
      <c r="CW17" s="121"/>
      <c r="CX17" s="121"/>
      <c r="CY17" s="121"/>
      <c r="CZ17" s="121"/>
      <c r="DA17" s="121"/>
      <c r="DB17" s="121"/>
      <c r="DC17" s="121"/>
      <c r="DD17" s="121"/>
      <c r="DE17" s="121"/>
      <c r="DF17" s="121"/>
      <c r="DG17" s="121"/>
      <c r="DH17" s="121"/>
      <c r="DI17" s="121"/>
      <c r="DJ17" s="121"/>
      <c r="DK17" s="121"/>
      <c r="DL17" s="121"/>
      <c r="DM17" s="121"/>
      <c r="DN17" s="121"/>
      <c r="DO17" s="121"/>
      <c r="DP17" s="121"/>
      <c r="DQ17" s="121"/>
      <c r="DR17" s="121"/>
      <c r="DS17" s="121"/>
      <c r="DT17" s="121"/>
      <c r="DU17" s="121"/>
      <c r="DV17" s="121"/>
      <c r="DW17" s="121"/>
      <c r="DX17" s="121"/>
      <c r="DY17" s="121"/>
      <c r="DZ17" s="121"/>
      <c r="EA17" s="121"/>
      <c r="EB17" s="121"/>
      <c r="EC17" s="121"/>
      <c r="ED17" s="121"/>
      <c r="EE17" s="121"/>
      <c r="EF17" s="121"/>
      <c r="EG17" s="121"/>
      <c r="EH17" s="121"/>
      <c r="EI17" s="121"/>
      <c r="EJ17" s="121"/>
      <c r="EK17" s="121"/>
      <c r="EL17" s="121"/>
      <c r="EM17" s="121"/>
      <c r="EN17" s="121"/>
      <c r="EO17" s="121"/>
      <c r="EP17" s="121"/>
      <c r="EQ17" s="121"/>
      <c r="ER17" s="121"/>
      <c r="ES17" s="121"/>
      <c r="ET17" s="121"/>
      <c r="EU17" s="121"/>
      <c r="EV17" s="121"/>
      <c r="EW17" s="121"/>
      <c r="EX17" s="121"/>
      <c r="EY17" s="121"/>
      <c r="EZ17" s="121"/>
      <c r="FA17" s="121"/>
      <c r="FB17" s="121"/>
      <c r="FC17" s="121"/>
      <c r="FD17" s="121"/>
      <c r="FE17" s="121"/>
      <c r="FF17" s="121"/>
      <c r="FG17" s="121"/>
      <c r="FH17" s="121"/>
      <c r="FI17" s="121"/>
      <c r="FJ17" s="121"/>
      <c r="FK17" s="121"/>
      <c r="FL17" s="121"/>
      <c r="FM17" s="121"/>
      <c r="FN17" s="121"/>
      <c r="FO17" s="121"/>
      <c r="FP17" s="121"/>
      <c r="FQ17" s="121"/>
      <c r="FR17" s="121"/>
      <c r="FS17" s="121"/>
      <c r="FT17" s="121"/>
      <c r="FU17" s="121"/>
      <c r="FV17" s="121"/>
      <c r="FW17" s="121"/>
      <c r="FX17" s="121"/>
      <c r="FY17" s="121"/>
      <c r="FZ17" s="121"/>
      <c r="GA17" s="121"/>
      <c r="GB17" s="121"/>
      <c r="GC17" s="121"/>
      <c r="GD17" s="121"/>
      <c r="GE17" s="121"/>
      <c r="GF17" s="121"/>
      <c r="GG17" s="121"/>
      <c r="GH17" s="121"/>
      <c r="GI17" s="121"/>
      <c r="GJ17" s="121"/>
      <c r="GK17" s="121"/>
      <c r="GL17" s="121"/>
      <c r="GM17" s="121"/>
      <c r="GN17" s="121"/>
      <c r="GO17" s="121"/>
      <c r="GP17" s="121"/>
      <c r="GQ17" s="121"/>
      <c r="GR17" s="121"/>
      <c r="GS17" s="121"/>
      <c r="GT17" s="121"/>
      <c r="GU17" s="121"/>
      <c r="GV17" s="121"/>
      <c r="GW17" s="121"/>
      <c r="GX17" s="121"/>
      <c r="GY17" s="121"/>
      <c r="GZ17" s="121"/>
      <c r="HA17" s="121"/>
      <c r="HB17" s="121"/>
      <c r="HC17" s="121"/>
      <c r="HD17" s="121"/>
      <c r="HE17" s="121"/>
      <c r="HF17" s="121"/>
      <c r="HG17" s="121"/>
      <c r="HH17" s="121"/>
      <c r="HI17" s="121"/>
      <c r="HJ17" s="121"/>
      <c r="HK17" s="121"/>
      <c r="HL17" s="121"/>
      <c r="HM17" s="121"/>
      <c r="HN17" s="121"/>
      <c r="HO17" s="121"/>
      <c r="HP17" s="121"/>
      <c r="HQ17" s="121"/>
      <c r="HR17" s="121"/>
      <c r="HS17" s="121"/>
      <c r="HT17" s="121"/>
      <c r="HU17" s="121"/>
      <c r="HV17" s="121"/>
      <c r="HW17" s="121"/>
      <c r="HX17" s="121"/>
      <c r="HY17" s="121"/>
      <c r="HZ17" s="121"/>
      <c r="IA17" s="121"/>
      <c r="IB17" s="121"/>
      <c r="IC17" s="121"/>
      <c r="ID17" s="121"/>
      <c r="IE17" s="121"/>
    </row>
    <row r="18" spans="1:239" ht="13.5" x14ac:dyDescent="0.25">
      <c r="A18" s="121"/>
      <c r="B18" s="160"/>
      <c r="C18" s="184"/>
      <c r="D18" s="180"/>
      <c r="E18" s="179"/>
      <c r="F18" s="179"/>
      <c r="G18" s="183"/>
      <c r="H18" s="165"/>
      <c r="I18" s="165"/>
      <c r="J18" s="165"/>
      <c r="K18" s="165"/>
      <c r="L18" s="165"/>
      <c r="M18" s="183"/>
      <c r="N18" s="165"/>
      <c r="O18" s="165"/>
      <c r="P18" s="165"/>
      <c r="Q18" s="165"/>
      <c r="R18" s="165"/>
      <c r="S18" s="165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121"/>
      <c r="BK18" s="121"/>
      <c r="BL18" s="121"/>
      <c r="BM18" s="121"/>
      <c r="BN18" s="121"/>
      <c r="BO18" s="121"/>
      <c r="BP18" s="121"/>
      <c r="BQ18" s="121"/>
      <c r="BR18" s="121"/>
      <c r="BS18" s="121"/>
      <c r="BT18" s="121"/>
      <c r="BU18" s="121"/>
      <c r="BV18" s="121"/>
      <c r="BW18" s="121"/>
      <c r="BX18" s="121"/>
      <c r="BY18" s="121"/>
      <c r="BZ18" s="121"/>
      <c r="CA18" s="121"/>
      <c r="CB18" s="121"/>
      <c r="CC18" s="121"/>
      <c r="CD18" s="121"/>
      <c r="CE18" s="121"/>
      <c r="CF18" s="121"/>
      <c r="CG18" s="121"/>
      <c r="CH18" s="121"/>
      <c r="CI18" s="121"/>
      <c r="CJ18" s="121"/>
      <c r="CK18" s="121"/>
      <c r="CL18" s="121"/>
      <c r="CM18" s="121"/>
      <c r="CN18" s="121"/>
      <c r="CO18" s="121"/>
      <c r="CP18" s="121"/>
      <c r="CQ18" s="121"/>
      <c r="CR18" s="121"/>
      <c r="CS18" s="121"/>
      <c r="CT18" s="121"/>
      <c r="CU18" s="121"/>
      <c r="CV18" s="121"/>
      <c r="CW18" s="121"/>
      <c r="CX18" s="121"/>
      <c r="CY18" s="121"/>
      <c r="CZ18" s="121"/>
      <c r="DA18" s="121"/>
      <c r="DB18" s="121"/>
      <c r="DC18" s="121"/>
      <c r="DD18" s="121"/>
      <c r="DE18" s="121"/>
      <c r="DF18" s="121"/>
      <c r="DG18" s="121"/>
      <c r="DH18" s="121"/>
      <c r="DI18" s="121"/>
      <c r="DJ18" s="121"/>
      <c r="DK18" s="121"/>
      <c r="DL18" s="121"/>
      <c r="DM18" s="121"/>
      <c r="DN18" s="121"/>
      <c r="DO18" s="121"/>
      <c r="DP18" s="121"/>
      <c r="DQ18" s="121"/>
      <c r="DR18" s="121"/>
      <c r="DS18" s="121"/>
      <c r="DT18" s="121"/>
      <c r="DU18" s="121"/>
      <c r="DV18" s="121"/>
      <c r="DW18" s="121"/>
      <c r="DX18" s="121"/>
      <c r="DY18" s="121"/>
      <c r="DZ18" s="121"/>
      <c r="EA18" s="121"/>
      <c r="EB18" s="121"/>
      <c r="EC18" s="121"/>
      <c r="ED18" s="121"/>
      <c r="EE18" s="121"/>
      <c r="EF18" s="121"/>
      <c r="EG18" s="121"/>
      <c r="EH18" s="121"/>
      <c r="EI18" s="121"/>
      <c r="EJ18" s="121"/>
      <c r="EK18" s="121"/>
      <c r="EL18" s="121"/>
      <c r="EM18" s="121"/>
      <c r="EN18" s="121"/>
      <c r="EO18" s="121"/>
      <c r="EP18" s="121"/>
      <c r="EQ18" s="121"/>
      <c r="ER18" s="121"/>
      <c r="ES18" s="121"/>
      <c r="ET18" s="121"/>
      <c r="EU18" s="121"/>
      <c r="EV18" s="121"/>
      <c r="EW18" s="121"/>
      <c r="EX18" s="121"/>
      <c r="EY18" s="121"/>
      <c r="EZ18" s="121"/>
      <c r="FA18" s="121"/>
      <c r="FB18" s="121"/>
      <c r="FC18" s="121"/>
      <c r="FD18" s="121"/>
      <c r="FE18" s="121"/>
      <c r="FF18" s="121"/>
      <c r="FG18" s="121"/>
      <c r="FH18" s="121"/>
      <c r="FI18" s="121"/>
      <c r="FJ18" s="121"/>
      <c r="FK18" s="121"/>
      <c r="FL18" s="121"/>
      <c r="FM18" s="121"/>
      <c r="FN18" s="121"/>
      <c r="FO18" s="121"/>
      <c r="FP18" s="121"/>
      <c r="FQ18" s="121"/>
      <c r="FR18" s="121"/>
      <c r="FS18" s="121"/>
      <c r="FT18" s="121"/>
      <c r="FU18" s="121"/>
      <c r="FV18" s="121"/>
      <c r="FW18" s="121"/>
      <c r="FX18" s="121"/>
      <c r="FY18" s="121"/>
      <c r="FZ18" s="121"/>
      <c r="GA18" s="121"/>
      <c r="GB18" s="121"/>
      <c r="GC18" s="121"/>
      <c r="GD18" s="121"/>
      <c r="GE18" s="121"/>
      <c r="GF18" s="121"/>
      <c r="GG18" s="121"/>
      <c r="GH18" s="121"/>
      <c r="GI18" s="121"/>
      <c r="GJ18" s="121"/>
      <c r="GK18" s="121"/>
      <c r="GL18" s="121"/>
      <c r="GM18" s="121"/>
      <c r="GN18" s="121"/>
      <c r="GO18" s="121"/>
      <c r="GP18" s="121"/>
      <c r="GQ18" s="121"/>
      <c r="GR18" s="121"/>
      <c r="GS18" s="121"/>
      <c r="GT18" s="121"/>
      <c r="GU18" s="121"/>
      <c r="GV18" s="121"/>
      <c r="GW18" s="121"/>
      <c r="GX18" s="121"/>
      <c r="GY18" s="121"/>
      <c r="GZ18" s="121"/>
      <c r="HA18" s="121"/>
      <c r="HB18" s="121"/>
      <c r="HC18" s="121"/>
      <c r="HD18" s="121"/>
      <c r="HE18" s="121"/>
      <c r="HF18" s="121"/>
      <c r="HG18" s="121"/>
      <c r="HH18" s="121"/>
      <c r="HI18" s="121"/>
      <c r="HJ18" s="121"/>
      <c r="HK18" s="121"/>
      <c r="HL18" s="121"/>
      <c r="HM18" s="121"/>
      <c r="HN18" s="121"/>
      <c r="HO18" s="121"/>
      <c r="HP18" s="121"/>
      <c r="HQ18" s="121"/>
      <c r="HR18" s="121"/>
      <c r="HS18" s="121"/>
      <c r="HT18" s="121"/>
      <c r="HU18" s="121"/>
      <c r="HV18" s="121"/>
      <c r="HW18" s="121"/>
      <c r="HX18" s="121"/>
      <c r="HY18" s="121"/>
      <c r="HZ18" s="121"/>
      <c r="IA18" s="121"/>
      <c r="IB18" s="121"/>
      <c r="IC18" s="121"/>
      <c r="ID18" s="121"/>
      <c r="IE18" s="121"/>
    </row>
    <row r="19" spans="1:239" ht="13.5" x14ac:dyDescent="0.25">
      <c r="A19" s="121"/>
      <c r="B19" s="160"/>
      <c r="C19" s="184"/>
      <c r="D19" s="180"/>
      <c r="E19" s="179"/>
      <c r="F19" s="179"/>
      <c r="G19" s="183"/>
      <c r="H19" s="165"/>
      <c r="I19" s="165"/>
      <c r="J19" s="165"/>
      <c r="K19" s="165"/>
      <c r="L19" s="165"/>
      <c r="M19" s="183"/>
      <c r="N19" s="165"/>
      <c r="O19" s="165"/>
      <c r="P19" s="165"/>
      <c r="Q19" s="165"/>
      <c r="R19" s="165"/>
      <c r="S19" s="165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  <c r="BL19" s="121"/>
      <c r="BM19" s="121"/>
      <c r="BN19" s="121"/>
      <c r="BO19" s="121"/>
      <c r="BP19" s="121"/>
      <c r="BQ19" s="121"/>
      <c r="BR19" s="121"/>
      <c r="BS19" s="121"/>
      <c r="BT19" s="121"/>
      <c r="BU19" s="121"/>
      <c r="BV19" s="121"/>
      <c r="BW19" s="121"/>
      <c r="BX19" s="121"/>
      <c r="BY19" s="121"/>
      <c r="BZ19" s="121"/>
      <c r="CA19" s="121"/>
      <c r="CB19" s="121"/>
      <c r="CC19" s="121"/>
      <c r="CD19" s="121"/>
      <c r="CE19" s="121"/>
      <c r="CF19" s="121"/>
      <c r="CG19" s="121"/>
      <c r="CH19" s="121"/>
      <c r="CI19" s="121"/>
      <c r="CJ19" s="121"/>
      <c r="CK19" s="121"/>
      <c r="CL19" s="121"/>
      <c r="CM19" s="121"/>
      <c r="CN19" s="121"/>
      <c r="CO19" s="121"/>
      <c r="CP19" s="121"/>
      <c r="CQ19" s="121"/>
      <c r="CR19" s="121"/>
      <c r="CS19" s="121"/>
      <c r="CT19" s="121"/>
      <c r="CU19" s="121"/>
      <c r="CV19" s="121"/>
      <c r="CW19" s="121"/>
      <c r="CX19" s="121"/>
      <c r="CY19" s="121"/>
      <c r="CZ19" s="121"/>
      <c r="DA19" s="121"/>
      <c r="DB19" s="121"/>
      <c r="DC19" s="121"/>
      <c r="DD19" s="121"/>
      <c r="DE19" s="121"/>
      <c r="DF19" s="121"/>
      <c r="DG19" s="121"/>
      <c r="DH19" s="121"/>
      <c r="DI19" s="121"/>
      <c r="DJ19" s="121"/>
      <c r="DK19" s="121"/>
      <c r="DL19" s="121"/>
      <c r="DM19" s="121"/>
      <c r="DN19" s="121"/>
      <c r="DO19" s="121"/>
      <c r="DP19" s="121"/>
      <c r="DQ19" s="121"/>
      <c r="DR19" s="121"/>
      <c r="DS19" s="121"/>
      <c r="DT19" s="121"/>
      <c r="DU19" s="121"/>
      <c r="DV19" s="121"/>
      <c r="DW19" s="121"/>
      <c r="DX19" s="121"/>
      <c r="DY19" s="121"/>
      <c r="DZ19" s="121"/>
      <c r="EA19" s="121"/>
      <c r="EB19" s="121"/>
      <c r="EC19" s="121"/>
      <c r="ED19" s="121"/>
      <c r="EE19" s="121"/>
      <c r="EF19" s="121"/>
      <c r="EG19" s="121"/>
      <c r="EH19" s="121"/>
      <c r="EI19" s="121"/>
      <c r="EJ19" s="121"/>
      <c r="EK19" s="121"/>
      <c r="EL19" s="121"/>
      <c r="EM19" s="121"/>
      <c r="EN19" s="121"/>
      <c r="EO19" s="121"/>
      <c r="EP19" s="121"/>
      <c r="EQ19" s="121"/>
      <c r="ER19" s="121"/>
      <c r="ES19" s="121"/>
      <c r="ET19" s="121"/>
      <c r="EU19" s="121"/>
      <c r="EV19" s="121"/>
      <c r="EW19" s="121"/>
      <c r="EX19" s="121"/>
      <c r="EY19" s="121"/>
      <c r="EZ19" s="121"/>
      <c r="FA19" s="121"/>
      <c r="FB19" s="121"/>
      <c r="FC19" s="121"/>
      <c r="FD19" s="121"/>
      <c r="FE19" s="121"/>
      <c r="FF19" s="121"/>
      <c r="FG19" s="121"/>
      <c r="FH19" s="121"/>
      <c r="FI19" s="121"/>
      <c r="FJ19" s="121"/>
      <c r="FK19" s="121"/>
      <c r="FL19" s="121"/>
      <c r="FM19" s="121"/>
      <c r="FN19" s="121"/>
      <c r="FO19" s="121"/>
      <c r="FP19" s="121"/>
      <c r="FQ19" s="121"/>
      <c r="FR19" s="121"/>
      <c r="FS19" s="121"/>
      <c r="FT19" s="121"/>
      <c r="FU19" s="121"/>
      <c r="FV19" s="121"/>
      <c r="FW19" s="121"/>
      <c r="FX19" s="121"/>
      <c r="FY19" s="121"/>
      <c r="FZ19" s="121"/>
      <c r="GA19" s="121"/>
      <c r="GB19" s="121"/>
      <c r="GC19" s="121"/>
      <c r="GD19" s="121"/>
      <c r="GE19" s="121"/>
      <c r="GF19" s="121"/>
      <c r="GG19" s="121"/>
      <c r="GH19" s="121"/>
      <c r="GI19" s="121"/>
      <c r="GJ19" s="121"/>
      <c r="GK19" s="121"/>
      <c r="GL19" s="121"/>
      <c r="GM19" s="121"/>
      <c r="GN19" s="121"/>
      <c r="GO19" s="121"/>
      <c r="GP19" s="121"/>
      <c r="GQ19" s="121"/>
      <c r="GR19" s="121"/>
      <c r="GS19" s="121"/>
      <c r="GT19" s="121"/>
      <c r="GU19" s="121"/>
      <c r="GV19" s="121"/>
      <c r="GW19" s="121"/>
      <c r="GX19" s="121"/>
      <c r="GY19" s="121"/>
      <c r="GZ19" s="121"/>
      <c r="HA19" s="121"/>
      <c r="HB19" s="121"/>
      <c r="HC19" s="121"/>
      <c r="HD19" s="121"/>
      <c r="HE19" s="121"/>
      <c r="HF19" s="121"/>
      <c r="HG19" s="121"/>
      <c r="HH19" s="121"/>
      <c r="HI19" s="121"/>
      <c r="HJ19" s="121"/>
      <c r="HK19" s="121"/>
      <c r="HL19" s="121"/>
      <c r="HM19" s="121"/>
      <c r="HN19" s="121"/>
      <c r="HO19" s="121"/>
      <c r="HP19" s="121"/>
      <c r="HQ19" s="121"/>
      <c r="HR19" s="121"/>
      <c r="HS19" s="121"/>
      <c r="HT19" s="121"/>
      <c r="HU19" s="121"/>
      <c r="HV19" s="121"/>
      <c r="HW19" s="121"/>
      <c r="HX19" s="121"/>
      <c r="HY19" s="121"/>
      <c r="HZ19" s="121"/>
      <c r="IA19" s="121"/>
      <c r="IB19" s="121"/>
      <c r="IC19" s="121"/>
      <c r="ID19" s="121"/>
      <c r="IE19" s="121"/>
    </row>
    <row r="20" spans="1:239" ht="14.25" thickBot="1" x14ac:dyDescent="0.3">
      <c r="A20" s="121"/>
      <c r="B20" s="164">
        <v>3761</v>
      </c>
      <c r="C20" s="163" t="s">
        <v>169</v>
      </c>
      <c r="D20" s="125"/>
      <c r="E20" s="125"/>
      <c r="F20" s="124">
        <f t="shared" ref="F20:R20" si="9">SUM(F21:F22)</f>
        <v>980000</v>
      </c>
      <c r="G20" s="124">
        <f t="shared" si="9"/>
        <v>0</v>
      </c>
      <c r="H20" s="124">
        <f t="shared" si="9"/>
        <v>0</v>
      </c>
      <c r="I20" s="124">
        <f t="shared" si="9"/>
        <v>0</v>
      </c>
      <c r="J20" s="124">
        <f t="shared" si="9"/>
        <v>0</v>
      </c>
      <c r="K20" s="124">
        <f t="shared" si="9"/>
        <v>0</v>
      </c>
      <c r="L20" s="124">
        <f t="shared" si="9"/>
        <v>0</v>
      </c>
      <c r="M20" s="124">
        <f t="shared" si="9"/>
        <v>163333.33333333334</v>
      </c>
      <c r="N20" s="124">
        <f t="shared" si="9"/>
        <v>163333.33333333334</v>
      </c>
      <c r="O20" s="124">
        <f t="shared" si="9"/>
        <v>163333.33333333334</v>
      </c>
      <c r="P20" s="124">
        <f t="shared" si="9"/>
        <v>163333.33333333334</v>
      </c>
      <c r="Q20" s="124">
        <f t="shared" si="9"/>
        <v>163333.33333333334</v>
      </c>
      <c r="R20" s="124">
        <f t="shared" si="9"/>
        <v>163333.33333333334</v>
      </c>
      <c r="S20" s="124">
        <f>SUM(G20:R20)</f>
        <v>980000.00000000012</v>
      </c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1"/>
      <c r="BZ20" s="121"/>
      <c r="CA20" s="121"/>
      <c r="CB20" s="121"/>
      <c r="CC20" s="121"/>
      <c r="CD20" s="121"/>
      <c r="CE20" s="121"/>
      <c r="CF20" s="121"/>
      <c r="CG20" s="121"/>
      <c r="CH20" s="121"/>
      <c r="CI20" s="121"/>
      <c r="CJ20" s="121"/>
      <c r="CK20" s="121"/>
      <c r="CL20" s="121"/>
      <c r="CM20" s="121"/>
      <c r="CN20" s="121"/>
      <c r="CO20" s="121"/>
      <c r="CP20" s="121"/>
      <c r="CQ20" s="121"/>
      <c r="CR20" s="121"/>
      <c r="CS20" s="121"/>
      <c r="CT20" s="121"/>
      <c r="CU20" s="121"/>
      <c r="CV20" s="121"/>
      <c r="CW20" s="121"/>
      <c r="CX20" s="121"/>
      <c r="CY20" s="121"/>
      <c r="CZ20" s="121"/>
      <c r="DA20" s="121"/>
      <c r="DB20" s="121"/>
      <c r="DC20" s="121"/>
      <c r="DD20" s="121"/>
      <c r="DE20" s="121"/>
      <c r="DF20" s="121"/>
      <c r="DG20" s="121"/>
      <c r="DH20" s="121"/>
      <c r="DI20" s="121"/>
      <c r="DJ20" s="121"/>
      <c r="DK20" s="121"/>
      <c r="DL20" s="121"/>
      <c r="DM20" s="121"/>
      <c r="DN20" s="121"/>
      <c r="DO20" s="121"/>
      <c r="DP20" s="121"/>
      <c r="DQ20" s="121"/>
      <c r="DR20" s="121"/>
      <c r="DS20" s="121"/>
      <c r="DT20" s="121"/>
      <c r="DU20" s="121"/>
      <c r="DV20" s="121"/>
      <c r="DW20" s="121"/>
      <c r="DX20" s="121"/>
      <c r="DY20" s="121"/>
      <c r="DZ20" s="121"/>
      <c r="EA20" s="121"/>
      <c r="EB20" s="121"/>
      <c r="EC20" s="121"/>
      <c r="ED20" s="121"/>
      <c r="EE20" s="121"/>
      <c r="EF20" s="121"/>
      <c r="EG20" s="121"/>
      <c r="EH20" s="121"/>
      <c r="EI20" s="121"/>
      <c r="EJ20" s="121"/>
      <c r="EK20" s="121"/>
      <c r="EL20" s="121"/>
      <c r="EM20" s="121"/>
      <c r="EN20" s="121"/>
      <c r="EO20" s="121"/>
      <c r="EP20" s="121"/>
      <c r="EQ20" s="121"/>
      <c r="ER20" s="121"/>
      <c r="ES20" s="121"/>
      <c r="ET20" s="121"/>
      <c r="EU20" s="121"/>
      <c r="EV20" s="121"/>
      <c r="EW20" s="121"/>
      <c r="EX20" s="121"/>
      <c r="EY20" s="121"/>
      <c r="EZ20" s="121"/>
      <c r="FA20" s="121"/>
      <c r="FB20" s="121"/>
      <c r="FC20" s="121"/>
      <c r="FD20" s="121"/>
      <c r="FE20" s="121"/>
      <c r="FF20" s="121"/>
      <c r="FG20" s="121"/>
      <c r="FH20" s="121"/>
      <c r="FI20" s="121"/>
      <c r="FJ20" s="121"/>
      <c r="FK20" s="121"/>
      <c r="FL20" s="121"/>
      <c r="FM20" s="121"/>
      <c r="FN20" s="121"/>
      <c r="FO20" s="121"/>
      <c r="FP20" s="121"/>
      <c r="FQ20" s="121"/>
      <c r="FR20" s="121"/>
      <c r="FS20" s="121"/>
      <c r="FT20" s="121"/>
      <c r="FU20" s="121"/>
      <c r="FV20" s="121"/>
      <c r="FW20" s="121"/>
      <c r="FX20" s="121"/>
      <c r="FY20" s="121"/>
      <c r="FZ20" s="121"/>
      <c r="GA20" s="121"/>
      <c r="GB20" s="121"/>
      <c r="GC20" s="121"/>
      <c r="GD20" s="121"/>
      <c r="GE20" s="121"/>
      <c r="GF20" s="121"/>
      <c r="GG20" s="121"/>
      <c r="GH20" s="121"/>
      <c r="GI20" s="121"/>
      <c r="GJ20" s="121"/>
      <c r="GK20" s="121"/>
      <c r="GL20" s="121"/>
      <c r="GM20" s="121"/>
      <c r="GN20" s="121"/>
      <c r="GO20" s="121"/>
      <c r="GP20" s="121"/>
      <c r="GQ20" s="121"/>
      <c r="GR20" s="121"/>
      <c r="GS20" s="121"/>
      <c r="GT20" s="121"/>
      <c r="GU20" s="121"/>
      <c r="GV20" s="121"/>
      <c r="GW20" s="121"/>
      <c r="GX20" s="121"/>
      <c r="GY20" s="121"/>
      <c r="GZ20" s="121"/>
      <c r="HA20" s="121"/>
      <c r="HB20" s="121"/>
      <c r="HC20" s="121"/>
      <c r="HD20" s="121"/>
      <c r="HE20" s="121"/>
      <c r="HF20" s="121"/>
      <c r="HG20" s="121"/>
      <c r="HH20" s="121"/>
      <c r="HI20" s="121"/>
      <c r="HJ20" s="121"/>
      <c r="HK20" s="121"/>
      <c r="HL20" s="121"/>
      <c r="HM20" s="121"/>
      <c r="HN20" s="121"/>
      <c r="HO20" s="121"/>
      <c r="HP20" s="121"/>
      <c r="HQ20" s="121"/>
      <c r="HR20" s="121"/>
      <c r="HS20" s="121"/>
      <c r="HT20" s="121"/>
      <c r="HU20" s="121"/>
      <c r="HV20" s="121"/>
      <c r="HW20" s="121"/>
      <c r="HX20" s="121"/>
      <c r="HY20" s="121"/>
      <c r="HZ20" s="121"/>
      <c r="IA20" s="121"/>
      <c r="IB20" s="121"/>
      <c r="IC20" s="121"/>
      <c r="ID20" s="121"/>
      <c r="IE20" s="121"/>
    </row>
    <row r="21" spans="1:239" ht="13.5" x14ac:dyDescent="0.25">
      <c r="A21" s="121"/>
      <c r="B21" s="160">
        <v>3761</v>
      </c>
      <c r="C21" s="184" t="str">
        <f>+'[2]CostosVoto Extranjero'!$G$18</f>
        <v>VIATICOS INTERNACIONALES (L.A. y CHICAGO)</v>
      </c>
      <c r="D21" s="180">
        <v>1</v>
      </c>
      <c r="E21" s="179">
        <v>980000</v>
      </c>
      <c r="F21" s="179">
        <f>+E21</f>
        <v>980000</v>
      </c>
      <c r="G21" s="183"/>
      <c r="H21" s="165"/>
      <c r="I21" s="165"/>
      <c r="J21" s="165"/>
      <c r="K21" s="165"/>
      <c r="L21" s="165"/>
      <c r="M21" s="190">
        <f>+F21/6</f>
        <v>163333.33333333334</v>
      </c>
      <c r="N21" s="190">
        <f>+M21</f>
        <v>163333.33333333334</v>
      </c>
      <c r="O21" s="190">
        <f t="shared" ref="O21:R21" si="10">+N21</f>
        <v>163333.33333333334</v>
      </c>
      <c r="P21" s="190">
        <f t="shared" si="10"/>
        <v>163333.33333333334</v>
      </c>
      <c r="Q21" s="190">
        <f t="shared" si="10"/>
        <v>163333.33333333334</v>
      </c>
      <c r="R21" s="190">
        <f t="shared" si="10"/>
        <v>163333.33333333334</v>
      </c>
      <c r="S21" s="190">
        <f>SUM(G21:R21)</f>
        <v>980000.00000000012</v>
      </c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21"/>
      <c r="BS21" s="121"/>
      <c r="BT21" s="121"/>
      <c r="BU21" s="121"/>
      <c r="BV21" s="121"/>
      <c r="BW21" s="121"/>
      <c r="BX21" s="121"/>
      <c r="BY21" s="121"/>
      <c r="BZ21" s="121"/>
      <c r="CA21" s="121"/>
      <c r="CB21" s="121"/>
      <c r="CC21" s="121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21"/>
      <c r="CP21" s="121"/>
      <c r="CQ21" s="121"/>
      <c r="CR21" s="121"/>
      <c r="CS21" s="121"/>
      <c r="CT21" s="121"/>
      <c r="CU21" s="121"/>
      <c r="CV21" s="121"/>
      <c r="CW21" s="121"/>
      <c r="CX21" s="121"/>
      <c r="CY21" s="121"/>
      <c r="CZ21" s="121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21"/>
      <c r="DM21" s="121"/>
      <c r="DN21" s="121"/>
      <c r="DO21" s="121"/>
      <c r="DP21" s="121"/>
      <c r="DQ21" s="121"/>
      <c r="DR21" s="121"/>
      <c r="DS21" s="121"/>
      <c r="DT21" s="121"/>
      <c r="DU21" s="121"/>
      <c r="DV21" s="121"/>
      <c r="DW21" s="121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21"/>
      <c r="EJ21" s="121"/>
      <c r="EK21" s="121"/>
      <c r="EL21" s="121"/>
      <c r="EM21" s="121"/>
      <c r="EN21" s="121"/>
      <c r="EO21" s="121"/>
      <c r="EP21" s="121"/>
      <c r="EQ21" s="121"/>
      <c r="ER21" s="121"/>
      <c r="ES21" s="121"/>
      <c r="ET21" s="121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21"/>
      <c r="FG21" s="121"/>
      <c r="FH21" s="121"/>
      <c r="FI21" s="121"/>
      <c r="FJ21" s="121"/>
      <c r="FK21" s="121"/>
      <c r="FL21" s="121"/>
      <c r="FM21" s="121"/>
      <c r="FN21" s="121"/>
      <c r="FO21" s="121"/>
      <c r="FP21" s="121"/>
      <c r="FQ21" s="121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21"/>
      <c r="GD21" s="121"/>
      <c r="GE21" s="121"/>
      <c r="GF21" s="121"/>
      <c r="GG21" s="121"/>
      <c r="GH21" s="121"/>
      <c r="GI21" s="121"/>
      <c r="GJ21" s="121"/>
      <c r="GK21" s="121"/>
      <c r="GL21" s="121"/>
      <c r="GM21" s="121"/>
      <c r="GN21" s="121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21"/>
      <c r="HA21" s="121"/>
      <c r="HB21" s="121"/>
      <c r="HC21" s="121"/>
      <c r="HD21" s="121"/>
      <c r="HE21" s="121"/>
      <c r="HF21" s="121"/>
      <c r="HG21" s="121"/>
      <c r="HH21" s="121"/>
      <c r="HI21" s="121"/>
      <c r="HJ21" s="121"/>
      <c r="HK21" s="121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21"/>
      <c r="HX21" s="121"/>
      <c r="HY21" s="121"/>
      <c r="HZ21" s="121"/>
      <c r="IA21" s="121"/>
      <c r="IB21" s="121"/>
      <c r="IC21" s="121"/>
      <c r="ID21" s="121"/>
      <c r="IE21" s="121"/>
    </row>
    <row r="22" spans="1:239" ht="15" x14ac:dyDescent="0.25">
      <c r="A22" s="121"/>
      <c r="B22" s="160"/>
      <c r="C22" s="189"/>
      <c r="D22" s="188"/>
      <c r="E22" s="179"/>
      <c r="F22" s="179"/>
      <c r="G22" s="183"/>
      <c r="H22" s="165"/>
      <c r="I22" s="165"/>
      <c r="J22" s="165"/>
      <c r="K22" s="165"/>
      <c r="L22" s="165"/>
      <c r="M22" s="183"/>
      <c r="N22" s="165"/>
      <c r="O22" s="165">
        <f>+F22</f>
        <v>0</v>
      </c>
      <c r="P22" s="165"/>
      <c r="Q22" s="165"/>
      <c r="R22" s="165"/>
      <c r="S22" s="165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  <c r="BI22" s="121"/>
      <c r="BJ22" s="121"/>
      <c r="BK22" s="121"/>
      <c r="BL22" s="121"/>
      <c r="BM22" s="121"/>
      <c r="BN22" s="121"/>
      <c r="BO22" s="121"/>
      <c r="BP22" s="121"/>
      <c r="BQ22" s="121"/>
      <c r="BR22" s="121"/>
      <c r="BS22" s="121"/>
      <c r="BT22" s="121"/>
      <c r="BU22" s="121"/>
      <c r="BV22" s="121"/>
      <c r="BW22" s="121"/>
      <c r="BX22" s="121"/>
      <c r="BY22" s="121"/>
      <c r="BZ22" s="121"/>
      <c r="CA22" s="121"/>
      <c r="CB22" s="121"/>
      <c r="CC22" s="121"/>
      <c r="CD22" s="121"/>
      <c r="CE22" s="121"/>
      <c r="CF22" s="121"/>
      <c r="CG22" s="121"/>
      <c r="CH22" s="121"/>
      <c r="CI22" s="121"/>
      <c r="CJ22" s="121"/>
      <c r="CK22" s="121"/>
      <c r="CL22" s="121"/>
      <c r="CM22" s="121"/>
      <c r="CN22" s="121"/>
      <c r="CO22" s="121"/>
      <c r="CP22" s="121"/>
      <c r="CQ22" s="121"/>
      <c r="CR22" s="121"/>
      <c r="CS22" s="121"/>
      <c r="CT22" s="121"/>
      <c r="CU22" s="121"/>
      <c r="CV22" s="121"/>
      <c r="CW22" s="121"/>
      <c r="CX22" s="121"/>
      <c r="CY22" s="121"/>
      <c r="CZ22" s="121"/>
      <c r="DA22" s="121"/>
      <c r="DB22" s="121"/>
      <c r="DC22" s="121"/>
      <c r="DD22" s="121"/>
      <c r="DE22" s="121"/>
      <c r="DF22" s="121"/>
      <c r="DG22" s="121"/>
      <c r="DH22" s="121"/>
      <c r="DI22" s="121"/>
      <c r="DJ22" s="121"/>
      <c r="DK22" s="121"/>
      <c r="DL22" s="121"/>
      <c r="DM22" s="121"/>
      <c r="DN22" s="121"/>
      <c r="DO22" s="121"/>
      <c r="DP22" s="121"/>
      <c r="DQ22" s="121"/>
      <c r="DR22" s="121"/>
      <c r="DS22" s="121"/>
      <c r="DT22" s="121"/>
      <c r="DU22" s="121"/>
      <c r="DV22" s="121"/>
      <c r="DW22" s="121"/>
      <c r="DX22" s="121"/>
      <c r="DY22" s="121"/>
      <c r="DZ22" s="121"/>
      <c r="EA22" s="121"/>
      <c r="EB22" s="121"/>
      <c r="EC22" s="121"/>
      <c r="ED22" s="121"/>
      <c r="EE22" s="121"/>
      <c r="EF22" s="121"/>
      <c r="EG22" s="121"/>
      <c r="EH22" s="121"/>
      <c r="EI22" s="121"/>
      <c r="EJ22" s="121"/>
      <c r="EK22" s="121"/>
      <c r="EL22" s="121"/>
      <c r="EM22" s="121"/>
      <c r="EN22" s="121"/>
      <c r="EO22" s="121"/>
      <c r="EP22" s="121"/>
      <c r="EQ22" s="121"/>
      <c r="ER22" s="121"/>
      <c r="ES22" s="121"/>
      <c r="ET22" s="121"/>
      <c r="EU22" s="121"/>
      <c r="EV22" s="121"/>
      <c r="EW22" s="121"/>
      <c r="EX22" s="121"/>
      <c r="EY22" s="121"/>
      <c r="EZ22" s="121"/>
      <c r="FA22" s="121"/>
      <c r="FB22" s="121"/>
      <c r="FC22" s="121"/>
      <c r="FD22" s="121"/>
      <c r="FE22" s="121"/>
      <c r="FF22" s="121"/>
      <c r="FG22" s="121"/>
      <c r="FH22" s="121"/>
      <c r="FI22" s="121"/>
      <c r="FJ22" s="121"/>
      <c r="FK22" s="121"/>
      <c r="FL22" s="121"/>
      <c r="FM22" s="121"/>
      <c r="FN22" s="121"/>
      <c r="FO22" s="121"/>
      <c r="FP22" s="121"/>
      <c r="FQ22" s="121"/>
      <c r="FR22" s="121"/>
      <c r="FS22" s="121"/>
      <c r="FT22" s="121"/>
      <c r="FU22" s="121"/>
      <c r="FV22" s="121"/>
      <c r="FW22" s="121"/>
      <c r="FX22" s="121"/>
      <c r="FY22" s="121"/>
      <c r="FZ22" s="121"/>
      <c r="GA22" s="121"/>
      <c r="GB22" s="121"/>
      <c r="GC22" s="121"/>
      <c r="GD22" s="121"/>
      <c r="GE22" s="121"/>
      <c r="GF22" s="121"/>
      <c r="GG22" s="121"/>
      <c r="GH22" s="121"/>
      <c r="GI22" s="121"/>
      <c r="GJ22" s="121"/>
      <c r="GK22" s="121"/>
      <c r="GL22" s="121"/>
      <c r="GM22" s="121"/>
      <c r="GN22" s="121"/>
      <c r="GO22" s="121"/>
      <c r="GP22" s="121"/>
      <c r="GQ22" s="121"/>
      <c r="GR22" s="121"/>
      <c r="GS22" s="121"/>
      <c r="GT22" s="121"/>
      <c r="GU22" s="121"/>
      <c r="GV22" s="121"/>
      <c r="GW22" s="121"/>
      <c r="GX22" s="121"/>
      <c r="GY22" s="121"/>
      <c r="GZ22" s="121"/>
      <c r="HA22" s="121"/>
      <c r="HB22" s="121"/>
      <c r="HC22" s="121"/>
      <c r="HD22" s="121"/>
      <c r="HE22" s="121"/>
      <c r="HF22" s="121"/>
      <c r="HG22" s="121"/>
      <c r="HH22" s="121"/>
      <c r="HI22" s="121"/>
      <c r="HJ22" s="121"/>
      <c r="HK22" s="121"/>
      <c r="HL22" s="121"/>
      <c r="HM22" s="121"/>
      <c r="HN22" s="121"/>
      <c r="HO22" s="121"/>
      <c r="HP22" s="121"/>
      <c r="HQ22" s="121"/>
      <c r="HR22" s="121"/>
      <c r="HS22" s="121"/>
      <c r="HT22" s="121"/>
      <c r="HU22" s="121"/>
      <c r="HV22" s="121"/>
      <c r="HW22" s="121"/>
      <c r="HX22" s="121"/>
      <c r="HY22" s="121"/>
      <c r="HZ22" s="121"/>
      <c r="IA22" s="121"/>
      <c r="IB22" s="121"/>
      <c r="IC22" s="121"/>
      <c r="ID22" s="121"/>
      <c r="IE22" s="121"/>
    </row>
    <row r="23" spans="1:239" ht="27.75" thickBot="1" x14ac:dyDescent="0.3">
      <c r="A23" s="121"/>
      <c r="B23" s="164">
        <v>5412</v>
      </c>
      <c r="C23" s="163" t="s">
        <v>164</v>
      </c>
      <c r="D23" s="125"/>
      <c r="E23" s="125"/>
      <c r="F23" s="124">
        <f t="shared" ref="F23:R23" si="11">SUM(F24:F25)</f>
        <v>240000</v>
      </c>
      <c r="G23" s="124">
        <f t="shared" si="11"/>
        <v>20000</v>
      </c>
      <c r="H23" s="124">
        <f t="shared" si="11"/>
        <v>20000</v>
      </c>
      <c r="I23" s="124">
        <f t="shared" si="11"/>
        <v>20000</v>
      </c>
      <c r="J23" s="124">
        <f t="shared" si="11"/>
        <v>20000</v>
      </c>
      <c r="K23" s="124">
        <f t="shared" si="11"/>
        <v>20000</v>
      </c>
      <c r="L23" s="124">
        <f t="shared" si="11"/>
        <v>20000</v>
      </c>
      <c r="M23" s="124">
        <f t="shared" si="11"/>
        <v>20000</v>
      </c>
      <c r="N23" s="124">
        <f t="shared" si="11"/>
        <v>20000</v>
      </c>
      <c r="O23" s="124">
        <f t="shared" si="11"/>
        <v>20000</v>
      </c>
      <c r="P23" s="124">
        <f t="shared" si="11"/>
        <v>20000</v>
      </c>
      <c r="Q23" s="124">
        <f t="shared" si="11"/>
        <v>20000</v>
      </c>
      <c r="R23" s="124">
        <f t="shared" si="11"/>
        <v>20000</v>
      </c>
      <c r="S23" s="124">
        <f>SUM(G23:R23)</f>
        <v>240000</v>
      </c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  <c r="HD23" s="121"/>
      <c r="HE23" s="121"/>
      <c r="HF23" s="121"/>
      <c r="HG23" s="121"/>
      <c r="HH23" s="121"/>
      <c r="HI23" s="121"/>
      <c r="HJ23" s="121"/>
      <c r="HK23" s="121"/>
      <c r="HL23" s="121"/>
      <c r="HM23" s="121"/>
      <c r="HN23" s="121"/>
      <c r="HO23" s="121"/>
      <c r="HP23" s="121"/>
      <c r="HQ23" s="121"/>
      <c r="HR23" s="121"/>
      <c r="HS23" s="121"/>
      <c r="HT23" s="121"/>
      <c r="HU23" s="121"/>
      <c r="HV23" s="121"/>
      <c r="HW23" s="121"/>
      <c r="HX23" s="121"/>
      <c r="HY23" s="121"/>
      <c r="HZ23" s="121"/>
      <c r="IA23" s="121"/>
      <c r="IB23" s="121"/>
      <c r="IC23" s="121"/>
      <c r="ID23" s="121"/>
      <c r="IE23" s="121"/>
    </row>
    <row r="24" spans="1:239" ht="13.5" x14ac:dyDescent="0.3">
      <c r="A24" s="121"/>
      <c r="B24" s="160">
        <v>5412</v>
      </c>
      <c r="C24" s="181" t="str">
        <f>+'[2]CostosVoto Extranjero'!$C$16</f>
        <v>VEHICULO SEDAN</v>
      </c>
      <c r="D24" s="180">
        <v>1</v>
      </c>
      <c r="E24" s="179">
        <f>+'[2]CostosVoto Extranjero'!$E$16</f>
        <v>240000</v>
      </c>
      <c r="F24" s="179">
        <f>+D24*E24</f>
        <v>240000</v>
      </c>
      <c r="G24" s="183">
        <f>+F24/12</f>
        <v>20000</v>
      </c>
      <c r="H24" s="165">
        <f>+G24</f>
        <v>20000</v>
      </c>
      <c r="I24" s="165">
        <f t="shared" ref="I24:R24" si="12">+H24</f>
        <v>20000</v>
      </c>
      <c r="J24" s="165">
        <f t="shared" si="12"/>
        <v>20000</v>
      </c>
      <c r="K24" s="165">
        <f t="shared" si="12"/>
        <v>20000</v>
      </c>
      <c r="L24" s="165">
        <f t="shared" si="12"/>
        <v>20000</v>
      </c>
      <c r="M24" s="165">
        <f t="shared" si="12"/>
        <v>20000</v>
      </c>
      <c r="N24" s="165">
        <f t="shared" si="12"/>
        <v>20000</v>
      </c>
      <c r="O24" s="165">
        <f t="shared" si="12"/>
        <v>20000</v>
      </c>
      <c r="P24" s="165">
        <f t="shared" si="12"/>
        <v>20000</v>
      </c>
      <c r="Q24" s="165">
        <f t="shared" si="12"/>
        <v>20000</v>
      </c>
      <c r="R24" s="165">
        <f t="shared" si="12"/>
        <v>20000</v>
      </c>
      <c r="S24" s="165">
        <f>SUM(G24:R24)</f>
        <v>240000</v>
      </c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DW24" s="121"/>
      <c r="DX24" s="121"/>
      <c r="DY24" s="121"/>
      <c r="DZ24" s="121"/>
      <c r="EA24" s="121"/>
      <c r="EB24" s="121"/>
      <c r="EC24" s="121"/>
      <c r="ED24" s="121"/>
      <c r="EE24" s="121"/>
      <c r="EF24" s="121"/>
      <c r="EG24" s="121"/>
      <c r="EH24" s="121"/>
      <c r="EI24" s="121"/>
      <c r="EJ24" s="121"/>
      <c r="EK24" s="121"/>
      <c r="EL24" s="121"/>
      <c r="EM24" s="121"/>
      <c r="EN24" s="121"/>
      <c r="EO24" s="121"/>
      <c r="EP24" s="121"/>
      <c r="EQ24" s="121"/>
      <c r="ER24" s="121"/>
      <c r="ES24" s="121"/>
      <c r="ET24" s="121"/>
      <c r="EU24" s="121"/>
      <c r="EV24" s="121"/>
      <c r="EW24" s="121"/>
      <c r="EX24" s="121"/>
      <c r="EY24" s="121"/>
      <c r="EZ24" s="121"/>
      <c r="FA24" s="121"/>
      <c r="FB24" s="121"/>
      <c r="FC24" s="121"/>
      <c r="FD24" s="121"/>
      <c r="FE24" s="121"/>
      <c r="FF24" s="121"/>
      <c r="FG24" s="121"/>
      <c r="FH24" s="121"/>
      <c r="FI24" s="121"/>
      <c r="FJ24" s="121"/>
      <c r="FK24" s="121"/>
      <c r="FL24" s="121"/>
      <c r="FM24" s="121"/>
      <c r="FN24" s="121"/>
      <c r="FO24" s="121"/>
      <c r="FP24" s="121"/>
      <c r="FQ24" s="121"/>
      <c r="FR24" s="121"/>
      <c r="FS24" s="121"/>
      <c r="FT24" s="121"/>
      <c r="FU24" s="121"/>
      <c r="FV24" s="121"/>
      <c r="FW24" s="121"/>
      <c r="FX24" s="121"/>
      <c r="FY24" s="121"/>
      <c r="FZ24" s="121"/>
      <c r="GA24" s="121"/>
      <c r="GB24" s="121"/>
      <c r="GC24" s="121"/>
      <c r="GD24" s="121"/>
      <c r="GE24" s="121"/>
      <c r="GF24" s="121"/>
      <c r="GG24" s="121"/>
      <c r="GH24" s="121"/>
      <c r="GI24" s="121"/>
      <c r="GJ24" s="121"/>
      <c r="GK24" s="121"/>
      <c r="GL24" s="121"/>
      <c r="GM24" s="121"/>
      <c r="GN24" s="121"/>
      <c r="GO24" s="121"/>
      <c r="GP24" s="121"/>
      <c r="GQ24" s="121"/>
      <c r="GR24" s="121"/>
      <c r="GS24" s="121"/>
      <c r="GT24" s="121"/>
      <c r="GU24" s="121"/>
      <c r="GV24" s="121"/>
      <c r="GW24" s="121"/>
      <c r="GX24" s="121"/>
      <c r="GY24" s="121"/>
      <c r="GZ24" s="121"/>
      <c r="HA24" s="121"/>
      <c r="HB24" s="121"/>
      <c r="HC24" s="121"/>
      <c r="HD24" s="121"/>
      <c r="HE24" s="121"/>
      <c r="HF24" s="121"/>
      <c r="HG24" s="121"/>
      <c r="HH24" s="121"/>
      <c r="HI24" s="121"/>
      <c r="HJ24" s="121"/>
      <c r="HK24" s="121"/>
      <c r="HL24" s="121"/>
      <c r="HM24" s="121"/>
      <c r="HN24" s="121"/>
      <c r="HO24" s="121"/>
      <c r="HP24" s="121"/>
      <c r="HQ24" s="121"/>
      <c r="HR24" s="121"/>
      <c r="HS24" s="121"/>
      <c r="HT24" s="121"/>
      <c r="HU24" s="121"/>
      <c r="HV24" s="121"/>
      <c r="HW24" s="121"/>
      <c r="HX24" s="121"/>
      <c r="HY24" s="121"/>
      <c r="HZ24" s="121"/>
      <c r="IA24" s="121"/>
      <c r="IB24" s="121"/>
      <c r="IC24" s="121"/>
      <c r="ID24" s="121"/>
      <c r="IE24" s="121"/>
    </row>
    <row r="25" spans="1:239" x14ac:dyDescent="0.25">
      <c r="B25" s="160"/>
      <c r="C25" s="184"/>
      <c r="D25" s="188"/>
      <c r="E25" s="179"/>
      <c r="F25" s="179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65"/>
    </row>
    <row r="26" spans="1:239" s="148" customFormat="1" ht="18.75" thickBot="1" x14ac:dyDescent="0.3">
      <c r="A26" s="141"/>
      <c r="B26" s="215"/>
      <c r="C26" s="152" t="s">
        <v>140</v>
      </c>
      <c r="D26" s="214"/>
      <c r="E26" s="213"/>
      <c r="F26" s="213">
        <f>+F9+F12+F15+F20+F23</f>
        <v>4540000</v>
      </c>
      <c r="G26" s="213">
        <f t="shared" ref="G26:R26" si="13">+G9+G12+G15+G20+G23</f>
        <v>270000</v>
      </c>
      <c r="H26" s="213">
        <f t="shared" si="13"/>
        <v>270000</v>
      </c>
      <c r="I26" s="213">
        <f t="shared" si="13"/>
        <v>270000</v>
      </c>
      <c r="J26" s="213">
        <f t="shared" si="13"/>
        <v>270000</v>
      </c>
      <c r="K26" s="213">
        <f t="shared" si="13"/>
        <v>270000</v>
      </c>
      <c r="L26" s="213">
        <f t="shared" si="13"/>
        <v>270000</v>
      </c>
      <c r="M26" s="213">
        <f t="shared" si="13"/>
        <v>486666.66666666674</v>
      </c>
      <c r="N26" s="213">
        <f t="shared" si="13"/>
        <v>486666.66666666674</v>
      </c>
      <c r="O26" s="213">
        <f t="shared" si="13"/>
        <v>486666.66666666674</v>
      </c>
      <c r="P26" s="213">
        <f t="shared" si="13"/>
        <v>486666.66666666674</v>
      </c>
      <c r="Q26" s="213">
        <f t="shared" si="13"/>
        <v>486666.66666666674</v>
      </c>
      <c r="R26" s="213">
        <f t="shared" si="13"/>
        <v>486666.66666666674</v>
      </c>
      <c r="S26" s="213">
        <f>SUM(G26:R26)</f>
        <v>4540000.0000000019</v>
      </c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149"/>
      <c r="BQ26" s="149"/>
      <c r="BR26" s="149"/>
      <c r="BS26" s="149"/>
      <c r="BT26" s="149"/>
      <c r="BU26" s="149"/>
      <c r="BV26" s="149"/>
      <c r="BW26" s="149"/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149"/>
      <c r="CI26" s="149"/>
      <c r="CJ26" s="149"/>
      <c r="CK26" s="149"/>
      <c r="CL26" s="149"/>
      <c r="CM26" s="149"/>
      <c r="CN26" s="149"/>
      <c r="CO26" s="149"/>
      <c r="CP26" s="149"/>
      <c r="CQ26" s="149"/>
      <c r="CR26" s="149"/>
      <c r="CS26" s="149"/>
      <c r="CT26" s="149"/>
      <c r="CU26" s="149"/>
      <c r="CV26" s="149"/>
      <c r="CW26" s="149"/>
      <c r="CX26" s="149"/>
      <c r="CY26" s="149"/>
      <c r="CZ26" s="149"/>
      <c r="DA26" s="149"/>
      <c r="DB26" s="149"/>
      <c r="DC26" s="149"/>
      <c r="DD26" s="149"/>
      <c r="DE26" s="149"/>
      <c r="DF26" s="149"/>
      <c r="DG26" s="149"/>
      <c r="DH26" s="149"/>
      <c r="DI26" s="149"/>
      <c r="DJ26" s="149"/>
      <c r="DK26" s="149"/>
      <c r="DL26" s="149"/>
      <c r="DM26" s="149"/>
      <c r="DN26" s="149"/>
      <c r="DO26" s="149"/>
      <c r="DP26" s="149"/>
      <c r="DQ26" s="149"/>
      <c r="DR26" s="149"/>
      <c r="DS26" s="149"/>
      <c r="DT26" s="149"/>
      <c r="DU26" s="149"/>
      <c r="DV26" s="149"/>
      <c r="DW26" s="149"/>
      <c r="DX26" s="149"/>
      <c r="DY26" s="149"/>
      <c r="DZ26" s="149"/>
      <c r="EA26" s="149"/>
      <c r="EB26" s="149"/>
      <c r="EC26" s="149"/>
      <c r="ED26" s="149"/>
      <c r="EE26" s="149"/>
      <c r="EF26" s="149"/>
      <c r="EG26" s="149"/>
      <c r="EH26" s="149"/>
      <c r="EI26" s="149"/>
      <c r="EJ26" s="149"/>
      <c r="EK26" s="149"/>
      <c r="EL26" s="149"/>
      <c r="EM26" s="149"/>
      <c r="EN26" s="149"/>
      <c r="EO26" s="149"/>
      <c r="EP26" s="149"/>
      <c r="EQ26" s="149"/>
      <c r="ER26" s="149"/>
      <c r="ES26" s="149"/>
      <c r="ET26" s="149"/>
      <c r="EU26" s="149"/>
      <c r="EV26" s="149"/>
      <c r="EW26" s="149"/>
      <c r="EX26" s="149"/>
      <c r="EY26" s="149"/>
      <c r="EZ26" s="149"/>
      <c r="FA26" s="149"/>
      <c r="FB26" s="149"/>
      <c r="FC26" s="149"/>
      <c r="FD26" s="149"/>
      <c r="FE26" s="149"/>
      <c r="FF26" s="149"/>
      <c r="FG26" s="149"/>
      <c r="FH26" s="149"/>
      <c r="FI26" s="149"/>
      <c r="FJ26" s="149"/>
      <c r="FK26" s="149"/>
      <c r="FL26" s="149"/>
      <c r="FM26" s="149"/>
      <c r="FN26" s="149"/>
      <c r="FO26" s="149"/>
      <c r="FP26" s="149"/>
      <c r="FQ26" s="149"/>
      <c r="FR26" s="149"/>
      <c r="FS26" s="149"/>
      <c r="FT26" s="149"/>
      <c r="FU26" s="149"/>
      <c r="FV26" s="149"/>
      <c r="FW26" s="149"/>
      <c r="FX26" s="149"/>
      <c r="FY26" s="149"/>
      <c r="FZ26" s="149"/>
      <c r="GA26" s="149"/>
      <c r="GB26" s="149"/>
      <c r="GC26" s="149"/>
      <c r="GD26" s="149"/>
      <c r="GE26" s="149"/>
      <c r="GF26" s="149"/>
      <c r="GG26" s="149"/>
      <c r="GH26" s="149"/>
      <c r="GI26" s="149"/>
      <c r="GJ26" s="149"/>
      <c r="GK26" s="149"/>
      <c r="GL26" s="149"/>
      <c r="GM26" s="149"/>
      <c r="GN26" s="149"/>
      <c r="GO26" s="149"/>
      <c r="GP26" s="149"/>
      <c r="GQ26" s="149"/>
      <c r="GR26" s="149"/>
      <c r="GS26" s="149"/>
      <c r="GT26" s="149"/>
      <c r="GU26" s="149"/>
      <c r="GV26" s="149"/>
      <c r="GW26" s="149"/>
      <c r="GX26" s="149"/>
      <c r="GY26" s="149"/>
      <c r="GZ26" s="149"/>
      <c r="HA26" s="149"/>
      <c r="HB26" s="149"/>
      <c r="HC26" s="149"/>
      <c r="HD26" s="149"/>
      <c r="HE26" s="149"/>
      <c r="HF26" s="149"/>
      <c r="HG26" s="149"/>
      <c r="HH26" s="149"/>
      <c r="HI26" s="149"/>
      <c r="HJ26" s="149"/>
      <c r="HK26" s="149"/>
      <c r="HL26" s="149"/>
      <c r="HM26" s="149"/>
      <c r="HN26" s="149"/>
      <c r="HO26" s="149"/>
      <c r="HP26" s="149"/>
      <c r="HQ26" s="149"/>
      <c r="HR26" s="149"/>
      <c r="HS26" s="149"/>
      <c r="HT26" s="149"/>
      <c r="HU26" s="149"/>
      <c r="HV26" s="149"/>
      <c r="HW26" s="149"/>
      <c r="HX26" s="149"/>
      <c r="HY26" s="149"/>
      <c r="HZ26" s="149"/>
      <c r="IA26" s="149"/>
      <c r="IB26" s="149"/>
      <c r="IC26" s="149"/>
      <c r="ID26" s="149"/>
      <c r="IE26" s="149"/>
    </row>
    <row r="27" spans="1:239" ht="18.75" thickTop="1" x14ac:dyDescent="0.25">
      <c r="C27" s="140" t="s">
        <v>139</v>
      </c>
      <c r="F27" s="212"/>
    </row>
    <row r="29" spans="1:239" x14ac:dyDescent="0.25">
      <c r="B29" s="142"/>
      <c r="F29" s="145"/>
    </row>
    <row r="30" spans="1:239" x14ac:dyDescent="0.25">
      <c r="B30" s="142"/>
      <c r="C30" s="211"/>
      <c r="D30" s="210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  <c r="DJ30" s="121"/>
      <c r="DK30" s="121"/>
      <c r="DL30" s="121"/>
      <c r="DM30" s="121"/>
      <c r="DN30" s="121"/>
      <c r="DO30" s="121"/>
      <c r="DP30" s="121"/>
      <c r="DQ30" s="121"/>
      <c r="DR30" s="121"/>
      <c r="DS30" s="121"/>
      <c r="DT30" s="121"/>
      <c r="DU30" s="121"/>
      <c r="DV30" s="121"/>
      <c r="DW30" s="121"/>
      <c r="DX30" s="121"/>
      <c r="DY30" s="121"/>
      <c r="DZ30" s="121"/>
      <c r="EA30" s="121"/>
      <c r="EB30" s="121"/>
      <c r="EC30" s="121"/>
      <c r="ED30" s="121"/>
      <c r="EE30" s="121"/>
      <c r="EF30" s="121"/>
      <c r="EG30" s="121"/>
      <c r="EH30" s="121"/>
      <c r="EI30" s="121"/>
      <c r="EJ30" s="121"/>
      <c r="EK30" s="121"/>
      <c r="EL30" s="121"/>
      <c r="EM30" s="121"/>
      <c r="EN30" s="121"/>
      <c r="EO30" s="121"/>
      <c r="EP30" s="121"/>
      <c r="EQ30" s="121"/>
      <c r="ER30" s="121"/>
      <c r="ES30" s="121"/>
      <c r="ET30" s="121"/>
      <c r="EU30" s="121"/>
      <c r="EV30" s="121"/>
      <c r="EW30" s="121"/>
      <c r="EX30" s="121"/>
      <c r="EY30" s="121"/>
      <c r="EZ30" s="121"/>
      <c r="FA30" s="121"/>
      <c r="FB30" s="121"/>
      <c r="FC30" s="121"/>
      <c r="FD30" s="121"/>
      <c r="FE30" s="121"/>
      <c r="FF30" s="121"/>
      <c r="FG30" s="121"/>
      <c r="FH30" s="121"/>
      <c r="FI30" s="121"/>
      <c r="FJ30" s="121"/>
      <c r="FK30" s="121"/>
      <c r="FL30" s="121"/>
      <c r="FM30" s="121"/>
      <c r="FN30" s="121"/>
      <c r="FO30" s="121"/>
      <c r="FP30" s="121"/>
      <c r="FQ30" s="121"/>
      <c r="FR30" s="121"/>
      <c r="FS30" s="121"/>
      <c r="FT30" s="121"/>
      <c r="FU30" s="121"/>
      <c r="FV30" s="121"/>
      <c r="FW30" s="121"/>
      <c r="FX30" s="121"/>
      <c r="FY30" s="121"/>
      <c r="FZ30" s="121"/>
      <c r="GA30" s="121"/>
      <c r="GB30" s="121"/>
      <c r="GC30" s="121"/>
      <c r="GD30" s="121"/>
      <c r="GE30" s="121"/>
      <c r="GF30" s="121"/>
      <c r="GG30" s="121"/>
      <c r="GH30" s="121"/>
      <c r="GI30" s="121"/>
      <c r="GJ30" s="121"/>
      <c r="GK30" s="121"/>
      <c r="GL30" s="121"/>
      <c r="GM30" s="121"/>
      <c r="GN30" s="121"/>
      <c r="GO30" s="121"/>
      <c r="GP30" s="121"/>
      <c r="GQ30" s="121"/>
      <c r="GR30" s="121"/>
      <c r="GS30" s="121"/>
      <c r="GT30" s="121"/>
      <c r="GU30" s="121"/>
      <c r="GV30" s="121"/>
      <c r="GW30" s="121"/>
      <c r="GX30" s="121"/>
      <c r="GY30" s="121"/>
      <c r="GZ30" s="121"/>
      <c r="HA30" s="121"/>
      <c r="HB30" s="121"/>
      <c r="HC30" s="121"/>
      <c r="HD30" s="121"/>
      <c r="HE30" s="121"/>
      <c r="HF30" s="121"/>
      <c r="HG30" s="121"/>
      <c r="HH30" s="121"/>
      <c r="HI30" s="121"/>
      <c r="HJ30" s="121"/>
      <c r="HK30" s="121"/>
      <c r="HL30" s="121"/>
      <c r="HM30" s="121"/>
      <c r="HN30" s="121"/>
      <c r="HO30" s="121"/>
      <c r="HP30" s="121"/>
      <c r="HQ30" s="121"/>
      <c r="HR30" s="121"/>
      <c r="HS30" s="121"/>
      <c r="HT30" s="121"/>
      <c r="HU30" s="121"/>
      <c r="HV30" s="121"/>
      <c r="HW30" s="121"/>
      <c r="HX30" s="121"/>
      <c r="HY30" s="121"/>
      <c r="HZ30" s="121"/>
      <c r="IA30" s="121"/>
      <c r="IB30" s="121"/>
      <c r="IC30" s="121"/>
      <c r="ID30" s="121"/>
      <c r="IE30" s="121"/>
    </row>
    <row r="31" spans="1:239" x14ac:dyDescent="0.25">
      <c r="B31" s="142"/>
      <c r="F31" s="145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  <c r="CD31" s="121"/>
      <c r="CE31" s="121"/>
      <c r="CF31" s="121"/>
      <c r="CG31" s="121"/>
      <c r="CH31" s="121"/>
      <c r="CI31" s="121"/>
      <c r="CJ31" s="121"/>
      <c r="CK31" s="121"/>
      <c r="CL31" s="121"/>
      <c r="CM31" s="121"/>
      <c r="CN31" s="121"/>
      <c r="CO31" s="121"/>
      <c r="CP31" s="121"/>
      <c r="CQ31" s="121"/>
      <c r="CR31" s="121"/>
      <c r="CS31" s="121"/>
      <c r="CT31" s="121"/>
      <c r="CU31" s="121"/>
      <c r="CV31" s="121"/>
      <c r="CW31" s="121"/>
      <c r="CX31" s="121"/>
      <c r="CY31" s="121"/>
      <c r="CZ31" s="121"/>
      <c r="DA31" s="121"/>
      <c r="DB31" s="121"/>
      <c r="DC31" s="121"/>
      <c r="DD31" s="121"/>
      <c r="DE31" s="121"/>
      <c r="DF31" s="121"/>
      <c r="DG31" s="121"/>
      <c r="DH31" s="121"/>
      <c r="DI31" s="121"/>
      <c r="DJ31" s="121"/>
      <c r="DK31" s="121"/>
      <c r="DL31" s="121"/>
      <c r="DM31" s="121"/>
      <c r="DN31" s="121"/>
      <c r="DO31" s="121"/>
      <c r="DP31" s="121"/>
      <c r="DQ31" s="121"/>
      <c r="DR31" s="121"/>
      <c r="DS31" s="121"/>
      <c r="DT31" s="121"/>
      <c r="DU31" s="121"/>
      <c r="DV31" s="121"/>
      <c r="DW31" s="121"/>
      <c r="DX31" s="121"/>
      <c r="DY31" s="121"/>
      <c r="DZ31" s="121"/>
      <c r="EA31" s="121"/>
      <c r="EB31" s="121"/>
      <c r="EC31" s="121"/>
      <c r="ED31" s="121"/>
      <c r="EE31" s="121"/>
      <c r="EF31" s="121"/>
      <c r="EG31" s="121"/>
      <c r="EH31" s="121"/>
      <c r="EI31" s="121"/>
      <c r="EJ31" s="121"/>
      <c r="EK31" s="121"/>
      <c r="EL31" s="121"/>
      <c r="EM31" s="121"/>
      <c r="EN31" s="121"/>
      <c r="EO31" s="121"/>
      <c r="EP31" s="121"/>
      <c r="EQ31" s="121"/>
      <c r="ER31" s="121"/>
      <c r="ES31" s="121"/>
      <c r="ET31" s="121"/>
      <c r="EU31" s="121"/>
      <c r="EV31" s="121"/>
      <c r="EW31" s="121"/>
      <c r="EX31" s="121"/>
      <c r="EY31" s="121"/>
      <c r="EZ31" s="121"/>
      <c r="FA31" s="121"/>
      <c r="FB31" s="121"/>
      <c r="FC31" s="121"/>
      <c r="FD31" s="121"/>
      <c r="FE31" s="121"/>
      <c r="FF31" s="121"/>
      <c r="FG31" s="121"/>
      <c r="FH31" s="121"/>
      <c r="FI31" s="121"/>
      <c r="FJ31" s="121"/>
      <c r="FK31" s="121"/>
      <c r="FL31" s="121"/>
      <c r="FM31" s="121"/>
      <c r="FN31" s="121"/>
      <c r="FO31" s="121"/>
      <c r="FP31" s="121"/>
      <c r="FQ31" s="121"/>
      <c r="FR31" s="121"/>
      <c r="FS31" s="121"/>
      <c r="FT31" s="121"/>
      <c r="FU31" s="121"/>
      <c r="FV31" s="121"/>
      <c r="FW31" s="121"/>
      <c r="FX31" s="121"/>
      <c r="FY31" s="121"/>
      <c r="FZ31" s="121"/>
      <c r="GA31" s="121"/>
      <c r="GB31" s="121"/>
      <c r="GC31" s="121"/>
      <c r="GD31" s="121"/>
      <c r="GE31" s="121"/>
      <c r="GF31" s="121"/>
      <c r="GG31" s="121"/>
      <c r="GH31" s="121"/>
      <c r="GI31" s="121"/>
      <c r="GJ31" s="121"/>
      <c r="GK31" s="121"/>
      <c r="GL31" s="121"/>
      <c r="GM31" s="121"/>
      <c r="GN31" s="121"/>
      <c r="GO31" s="121"/>
      <c r="GP31" s="121"/>
      <c r="GQ31" s="121"/>
      <c r="GR31" s="121"/>
      <c r="GS31" s="121"/>
      <c r="GT31" s="121"/>
      <c r="GU31" s="121"/>
      <c r="GV31" s="121"/>
      <c r="GW31" s="121"/>
      <c r="GX31" s="121"/>
      <c r="GY31" s="121"/>
      <c r="GZ31" s="121"/>
      <c r="HA31" s="121"/>
      <c r="HB31" s="121"/>
      <c r="HC31" s="121"/>
      <c r="HD31" s="121"/>
      <c r="HE31" s="121"/>
      <c r="HF31" s="121"/>
      <c r="HG31" s="121"/>
      <c r="HH31" s="121"/>
      <c r="HI31" s="121"/>
      <c r="HJ31" s="121"/>
      <c r="HK31" s="121"/>
      <c r="HL31" s="121"/>
      <c r="HM31" s="121"/>
      <c r="HN31" s="121"/>
      <c r="HO31" s="121"/>
      <c r="HP31" s="121"/>
      <c r="HQ31" s="121"/>
      <c r="HR31" s="121"/>
      <c r="HS31" s="121"/>
      <c r="HT31" s="121"/>
      <c r="HU31" s="121"/>
      <c r="HV31" s="121"/>
      <c r="HW31" s="121"/>
      <c r="HX31" s="121"/>
      <c r="HY31" s="121"/>
      <c r="HZ31" s="121"/>
      <c r="IA31" s="121"/>
      <c r="IB31" s="121"/>
      <c r="IC31" s="121"/>
      <c r="ID31" s="121"/>
      <c r="IE31" s="121"/>
    </row>
    <row r="32" spans="1:239" x14ac:dyDescent="0.25">
      <c r="B32" s="142"/>
      <c r="F32" s="145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  <c r="DJ32" s="121"/>
      <c r="DK32" s="121"/>
      <c r="DL32" s="121"/>
      <c r="DM32" s="121"/>
      <c r="DN32" s="121"/>
      <c r="DO32" s="121"/>
      <c r="DP32" s="121"/>
      <c r="DQ32" s="121"/>
      <c r="DR32" s="121"/>
      <c r="DS32" s="121"/>
      <c r="DT32" s="121"/>
      <c r="DU32" s="121"/>
      <c r="DV32" s="121"/>
      <c r="DW32" s="121"/>
      <c r="DX32" s="121"/>
      <c r="DY32" s="121"/>
      <c r="DZ32" s="121"/>
      <c r="EA32" s="121"/>
      <c r="EB32" s="121"/>
      <c r="EC32" s="121"/>
      <c r="ED32" s="121"/>
      <c r="EE32" s="121"/>
      <c r="EF32" s="121"/>
      <c r="EG32" s="121"/>
      <c r="EH32" s="121"/>
      <c r="EI32" s="121"/>
      <c r="EJ32" s="121"/>
      <c r="EK32" s="121"/>
      <c r="EL32" s="121"/>
      <c r="EM32" s="121"/>
      <c r="EN32" s="121"/>
      <c r="EO32" s="121"/>
      <c r="EP32" s="121"/>
      <c r="EQ32" s="121"/>
      <c r="ER32" s="121"/>
      <c r="ES32" s="121"/>
      <c r="ET32" s="121"/>
      <c r="EU32" s="121"/>
      <c r="EV32" s="121"/>
      <c r="EW32" s="121"/>
      <c r="EX32" s="121"/>
      <c r="EY32" s="121"/>
      <c r="EZ32" s="121"/>
      <c r="FA32" s="121"/>
      <c r="FB32" s="121"/>
      <c r="FC32" s="121"/>
      <c r="FD32" s="121"/>
      <c r="FE32" s="121"/>
      <c r="FF32" s="121"/>
      <c r="FG32" s="121"/>
      <c r="FH32" s="121"/>
      <c r="FI32" s="121"/>
      <c r="FJ32" s="121"/>
      <c r="FK32" s="121"/>
      <c r="FL32" s="121"/>
      <c r="FM32" s="121"/>
      <c r="FN32" s="121"/>
      <c r="FO32" s="121"/>
      <c r="FP32" s="121"/>
      <c r="FQ32" s="121"/>
      <c r="FR32" s="121"/>
      <c r="FS32" s="121"/>
      <c r="FT32" s="121"/>
      <c r="FU32" s="121"/>
      <c r="FV32" s="121"/>
      <c r="FW32" s="121"/>
      <c r="FX32" s="121"/>
      <c r="FY32" s="121"/>
      <c r="FZ32" s="121"/>
      <c r="GA32" s="121"/>
      <c r="GB32" s="121"/>
      <c r="GC32" s="121"/>
      <c r="GD32" s="121"/>
      <c r="GE32" s="121"/>
      <c r="GF32" s="121"/>
      <c r="GG32" s="121"/>
      <c r="GH32" s="121"/>
      <c r="GI32" s="121"/>
      <c r="GJ32" s="121"/>
      <c r="GK32" s="121"/>
      <c r="GL32" s="121"/>
      <c r="GM32" s="121"/>
      <c r="GN32" s="121"/>
      <c r="GO32" s="121"/>
      <c r="GP32" s="121"/>
      <c r="GQ32" s="121"/>
      <c r="GR32" s="121"/>
      <c r="GS32" s="121"/>
      <c r="GT32" s="121"/>
      <c r="GU32" s="121"/>
      <c r="GV32" s="121"/>
      <c r="GW32" s="121"/>
      <c r="GX32" s="121"/>
      <c r="GY32" s="121"/>
      <c r="GZ32" s="121"/>
      <c r="HA32" s="121"/>
      <c r="HB32" s="121"/>
      <c r="HC32" s="121"/>
      <c r="HD32" s="121"/>
      <c r="HE32" s="121"/>
      <c r="HF32" s="121"/>
      <c r="HG32" s="121"/>
      <c r="HH32" s="121"/>
      <c r="HI32" s="121"/>
      <c r="HJ32" s="121"/>
      <c r="HK32" s="121"/>
      <c r="HL32" s="121"/>
      <c r="HM32" s="121"/>
      <c r="HN32" s="121"/>
      <c r="HO32" s="121"/>
      <c r="HP32" s="121"/>
      <c r="HQ32" s="121"/>
      <c r="HR32" s="121"/>
      <c r="HS32" s="121"/>
      <c r="HT32" s="121"/>
      <c r="HU32" s="121"/>
      <c r="HV32" s="121"/>
      <c r="HW32" s="121"/>
      <c r="HX32" s="121"/>
      <c r="HY32" s="121"/>
      <c r="HZ32" s="121"/>
      <c r="IA32" s="121"/>
      <c r="IB32" s="121"/>
      <c r="IC32" s="121"/>
      <c r="ID32" s="121"/>
      <c r="IE32" s="121"/>
    </row>
    <row r="33" spans="1:239" x14ac:dyDescent="0.25">
      <c r="B33" s="142"/>
      <c r="C33" s="144"/>
      <c r="F33" s="143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  <c r="BM33" s="121"/>
      <c r="BN33" s="121"/>
      <c r="BO33" s="121"/>
      <c r="BP33" s="121"/>
      <c r="BQ33" s="121"/>
      <c r="BR33" s="121"/>
      <c r="BS33" s="121"/>
      <c r="BT33" s="121"/>
      <c r="BU33" s="121"/>
      <c r="BV33" s="121"/>
      <c r="BW33" s="121"/>
      <c r="BX33" s="121"/>
      <c r="BY33" s="121"/>
      <c r="BZ33" s="121"/>
      <c r="CA33" s="121"/>
      <c r="CB33" s="121"/>
      <c r="CC33" s="121"/>
      <c r="CD33" s="121"/>
      <c r="CE33" s="121"/>
      <c r="CF33" s="121"/>
      <c r="CG33" s="121"/>
      <c r="CH33" s="121"/>
      <c r="CI33" s="121"/>
      <c r="CJ33" s="121"/>
      <c r="CK33" s="121"/>
      <c r="CL33" s="121"/>
      <c r="CM33" s="121"/>
      <c r="CN33" s="121"/>
      <c r="CO33" s="121"/>
      <c r="CP33" s="121"/>
      <c r="CQ33" s="121"/>
      <c r="CR33" s="121"/>
      <c r="CS33" s="121"/>
      <c r="CT33" s="121"/>
      <c r="CU33" s="121"/>
      <c r="CV33" s="121"/>
      <c r="CW33" s="121"/>
      <c r="CX33" s="121"/>
      <c r="CY33" s="121"/>
      <c r="CZ33" s="121"/>
      <c r="DA33" s="121"/>
      <c r="DB33" s="121"/>
      <c r="DC33" s="121"/>
      <c r="DD33" s="121"/>
      <c r="DE33" s="121"/>
      <c r="DF33" s="121"/>
      <c r="DG33" s="121"/>
      <c r="DH33" s="121"/>
      <c r="DI33" s="121"/>
      <c r="DJ33" s="121"/>
      <c r="DK33" s="121"/>
      <c r="DL33" s="121"/>
      <c r="DM33" s="121"/>
      <c r="DN33" s="121"/>
      <c r="DO33" s="121"/>
      <c r="DP33" s="121"/>
      <c r="DQ33" s="121"/>
      <c r="DR33" s="121"/>
      <c r="DS33" s="121"/>
      <c r="DT33" s="121"/>
      <c r="DU33" s="121"/>
      <c r="DV33" s="121"/>
      <c r="DW33" s="121"/>
      <c r="DX33" s="121"/>
      <c r="DY33" s="121"/>
      <c r="DZ33" s="121"/>
      <c r="EA33" s="121"/>
      <c r="EB33" s="121"/>
      <c r="EC33" s="121"/>
      <c r="ED33" s="121"/>
      <c r="EE33" s="121"/>
      <c r="EF33" s="121"/>
      <c r="EG33" s="121"/>
      <c r="EH33" s="121"/>
      <c r="EI33" s="121"/>
      <c r="EJ33" s="121"/>
      <c r="EK33" s="121"/>
      <c r="EL33" s="121"/>
      <c r="EM33" s="121"/>
      <c r="EN33" s="121"/>
      <c r="EO33" s="121"/>
      <c r="EP33" s="121"/>
      <c r="EQ33" s="121"/>
      <c r="ER33" s="121"/>
      <c r="ES33" s="121"/>
      <c r="ET33" s="121"/>
      <c r="EU33" s="121"/>
      <c r="EV33" s="121"/>
      <c r="EW33" s="121"/>
      <c r="EX33" s="121"/>
      <c r="EY33" s="121"/>
      <c r="EZ33" s="121"/>
      <c r="FA33" s="121"/>
      <c r="FB33" s="121"/>
      <c r="FC33" s="121"/>
      <c r="FD33" s="121"/>
      <c r="FE33" s="121"/>
      <c r="FF33" s="121"/>
      <c r="FG33" s="121"/>
      <c r="FH33" s="121"/>
      <c r="FI33" s="121"/>
      <c r="FJ33" s="121"/>
      <c r="FK33" s="121"/>
      <c r="FL33" s="121"/>
      <c r="FM33" s="121"/>
      <c r="FN33" s="121"/>
      <c r="FO33" s="121"/>
      <c r="FP33" s="121"/>
      <c r="FQ33" s="121"/>
      <c r="FR33" s="121"/>
      <c r="FS33" s="121"/>
      <c r="FT33" s="121"/>
      <c r="FU33" s="121"/>
      <c r="FV33" s="121"/>
      <c r="FW33" s="121"/>
      <c r="FX33" s="121"/>
      <c r="FY33" s="121"/>
      <c r="FZ33" s="121"/>
      <c r="GA33" s="121"/>
      <c r="GB33" s="121"/>
      <c r="GC33" s="121"/>
      <c r="GD33" s="121"/>
      <c r="GE33" s="121"/>
      <c r="GF33" s="121"/>
      <c r="GG33" s="121"/>
      <c r="GH33" s="121"/>
      <c r="GI33" s="121"/>
      <c r="GJ33" s="121"/>
      <c r="GK33" s="121"/>
      <c r="GL33" s="121"/>
      <c r="GM33" s="121"/>
      <c r="GN33" s="121"/>
      <c r="GO33" s="121"/>
      <c r="GP33" s="121"/>
      <c r="GQ33" s="121"/>
      <c r="GR33" s="121"/>
      <c r="GS33" s="121"/>
      <c r="GT33" s="121"/>
      <c r="GU33" s="121"/>
      <c r="GV33" s="121"/>
      <c r="GW33" s="121"/>
      <c r="GX33" s="121"/>
      <c r="GY33" s="121"/>
      <c r="GZ33" s="121"/>
      <c r="HA33" s="121"/>
      <c r="HB33" s="121"/>
      <c r="HC33" s="121"/>
      <c r="HD33" s="121"/>
      <c r="HE33" s="121"/>
      <c r="HF33" s="121"/>
      <c r="HG33" s="121"/>
      <c r="HH33" s="121"/>
      <c r="HI33" s="121"/>
      <c r="HJ33" s="121"/>
      <c r="HK33" s="121"/>
      <c r="HL33" s="121"/>
      <c r="HM33" s="121"/>
      <c r="HN33" s="121"/>
      <c r="HO33" s="121"/>
      <c r="HP33" s="121"/>
      <c r="HQ33" s="121"/>
      <c r="HR33" s="121"/>
      <c r="HS33" s="121"/>
      <c r="HT33" s="121"/>
      <c r="HU33" s="121"/>
      <c r="HV33" s="121"/>
      <c r="HW33" s="121"/>
      <c r="HX33" s="121"/>
      <c r="HY33" s="121"/>
      <c r="HZ33" s="121"/>
      <c r="IA33" s="121"/>
      <c r="IB33" s="121"/>
      <c r="IC33" s="121"/>
      <c r="ID33" s="121"/>
      <c r="IE33" s="121"/>
    </row>
    <row r="34" spans="1:239" x14ac:dyDescent="0.25">
      <c r="A34" s="209"/>
      <c r="B34" s="142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  <c r="CD34" s="121"/>
      <c r="CE34" s="121"/>
      <c r="CF34" s="121"/>
      <c r="CG34" s="121"/>
      <c r="CH34" s="121"/>
      <c r="CI34" s="121"/>
      <c r="CJ34" s="121"/>
      <c r="CK34" s="121"/>
      <c r="CL34" s="121"/>
      <c r="CM34" s="121"/>
      <c r="CN34" s="121"/>
      <c r="CO34" s="121"/>
      <c r="CP34" s="121"/>
      <c r="CQ34" s="121"/>
      <c r="CR34" s="121"/>
      <c r="CS34" s="121"/>
      <c r="CT34" s="121"/>
      <c r="CU34" s="121"/>
      <c r="CV34" s="121"/>
      <c r="CW34" s="121"/>
      <c r="CX34" s="121"/>
      <c r="CY34" s="121"/>
      <c r="CZ34" s="121"/>
      <c r="DA34" s="121"/>
      <c r="DB34" s="121"/>
      <c r="DC34" s="121"/>
      <c r="DD34" s="121"/>
      <c r="DE34" s="121"/>
      <c r="DF34" s="121"/>
      <c r="DG34" s="121"/>
      <c r="DH34" s="121"/>
      <c r="DI34" s="121"/>
      <c r="DJ34" s="121"/>
      <c r="DK34" s="121"/>
      <c r="DL34" s="121"/>
      <c r="DM34" s="121"/>
      <c r="DN34" s="121"/>
      <c r="DO34" s="121"/>
      <c r="DP34" s="121"/>
      <c r="DQ34" s="121"/>
      <c r="DR34" s="121"/>
      <c r="DS34" s="121"/>
      <c r="DT34" s="121"/>
      <c r="DU34" s="121"/>
      <c r="DV34" s="121"/>
      <c r="DW34" s="121"/>
      <c r="DX34" s="121"/>
      <c r="DY34" s="121"/>
      <c r="DZ34" s="121"/>
      <c r="EA34" s="121"/>
      <c r="EB34" s="121"/>
      <c r="EC34" s="121"/>
      <c r="ED34" s="121"/>
      <c r="EE34" s="121"/>
      <c r="EF34" s="121"/>
      <c r="EG34" s="121"/>
      <c r="EH34" s="121"/>
      <c r="EI34" s="121"/>
      <c r="EJ34" s="121"/>
      <c r="EK34" s="121"/>
      <c r="EL34" s="121"/>
      <c r="EM34" s="121"/>
      <c r="EN34" s="121"/>
      <c r="EO34" s="121"/>
      <c r="EP34" s="121"/>
      <c r="EQ34" s="121"/>
      <c r="ER34" s="121"/>
      <c r="ES34" s="121"/>
      <c r="ET34" s="121"/>
      <c r="EU34" s="121"/>
      <c r="EV34" s="121"/>
      <c r="EW34" s="121"/>
      <c r="EX34" s="121"/>
      <c r="EY34" s="121"/>
      <c r="EZ34" s="121"/>
      <c r="FA34" s="121"/>
      <c r="FB34" s="121"/>
      <c r="FC34" s="121"/>
      <c r="FD34" s="121"/>
      <c r="FE34" s="121"/>
      <c r="FF34" s="121"/>
      <c r="FG34" s="121"/>
      <c r="FH34" s="121"/>
      <c r="FI34" s="121"/>
      <c r="FJ34" s="121"/>
      <c r="FK34" s="121"/>
      <c r="FL34" s="121"/>
      <c r="FM34" s="121"/>
      <c r="FN34" s="121"/>
      <c r="FO34" s="121"/>
      <c r="FP34" s="121"/>
      <c r="FQ34" s="121"/>
      <c r="FR34" s="121"/>
      <c r="FS34" s="121"/>
      <c r="FT34" s="121"/>
      <c r="FU34" s="121"/>
      <c r="FV34" s="121"/>
      <c r="FW34" s="121"/>
      <c r="FX34" s="121"/>
      <c r="FY34" s="121"/>
      <c r="FZ34" s="121"/>
      <c r="GA34" s="121"/>
      <c r="GB34" s="121"/>
      <c r="GC34" s="121"/>
      <c r="GD34" s="121"/>
      <c r="GE34" s="121"/>
      <c r="GF34" s="121"/>
      <c r="GG34" s="121"/>
      <c r="GH34" s="121"/>
      <c r="GI34" s="121"/>
      <c r="GJ34" s="121"/>
      <c r="GK34" s="121"/>
      <c r="GL34" s="121"/>
      <c r="GM34" s="121"/>
      <c r="GN34" s="121"/>
      <c r="GO34" s="121"/>
      <c r="GP34" s="121"/>
      <c r="GQ34" s="121"/>
      <c r="GR34" s="121"/>
      <c r="GS34" s="121"/>
      <c r="GT34" s="121"/>
      <c r="GU34" s="121"/>
      <c r="GV34" s="121"/>
      <c r="GW34" s="121"/>
      <c r="GX34" s="121"/>
      <c r="GY34" s="121"/>
      <c r="GZ34" s="121"/>
      <c r="HA34" s="121"/>
      <c r="HB34" s="121"/>
      <c r="HC34" s="121"/>
      <c r="HD34" s="121"/>
      <c r="HE34" s="121"/>
      <c r="HF34" s="121"/>
      <c r="HG34" s="121"/>
      <c r="HH34" s="121"/>
      <c r="HI34" s="121"/>
      <c r="HJ34" s="121"/>
      <c r="HK34" s="121"/>
      <c r="HL34" s="121"/>
      <c r="HM34" s="121"/>
      <c r="HN34" s="121"/>
      <c r="HO34" s="121"/>
      <c r="HP34" s="121"/>
      <c r="HQ34" s="121"/>
      <c r="HR34" s="121"/>
      <c r="HS34" s="121"/>
      <c r="HT34" s="121"/>
      <c r="HU34" s="121"/>
      <c r="HV34" s="121"/>
      <c r="HW34" s="121"/>
      <c r="HX34" s="121"/>
      <c r="HY34" s="121"/>
      <c r="HZ34" s="121"/>
      <c r="IA34" s="121"/>
      <c r="IB34" s="121"/>
      <c r="IC34" s="121"/>
      <c r="ID34" s="121"/>
      <c r="IE34" s="121"/>
    </row>
    <row r="35" spans="1:239" x14ac:dyDescent="0.25">
      <c r="B35" s="142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  <c r="CO35" s="121"/>
      <c r="CP35" s="121"/>
      <c r="CQ35" s="121"/>
      <c r="CR35" s="121"/>
      <c r="CS35" s="121"/>
      <c r="CT35" s="121"/>
      <c r="CU35" s="121"/>
      <c r="CV35" s="121"/>
      <c r="CW35" s="121"/>
      <c r="CX35" s="121"/>
      <c r="CY35" s="121"/>
      <c r="CZ35" s="121"/>
      <c r="DA35" s="121"/>
      <c r="DB35" s="121"/>
      <c r="DC35" s="121"/>
      <c r="DD35" s="121"/>
      <c r="DE35" s="121"/>
      <c r="DF35" s="121"/>
      <c r="DG35" s="121"/>
      <c r="DH35" s="121"/>
      <c r="DI35" s="121"/>
      <c r="DJ35" s="121"/>
      <c r="DK35" s="121"/>
      <c r="DL35" s="121"/>
      <c r="DM35" s="121"/>
      <c r="DN35" s="121"/>
      <c r="DO35" s="121"/>
      <c r="DP35" s="121"/>
      <c r="DQ35" s="121"/>
      <c r="DR35" s="121"/>
      <c r="DS35" s="121"/>
      <c r="DT35" s="121"/>
      <c r="DU35" s="121"/>
      <c r="DV35" s="121"/>
      <c r="DW35" s="121"/>
      <c r="DX35" s="121"/>
      <c r="DY35" s="121"/>
      <c r="DZ35" s="121"/>
      <c r="EA35" s="121"/>
      <c r="EB35" s="121"/>
      <c r="EC35" s="121"/>
      <c r="ED35" s="121"/>
      <c r="EE35" s="121"/>
      <c r="EF35" s="121"/>
      <c r="EG35" s="121"/>
      <c r="EH35" s="121"/>
      <c r="EI35" s="121"/>
      <c r="EJ35" s="121"/>
      <c r="EK35" s="121"/>
      <c r="EL35" s="121"/>
      <c r="EM35" s="121"/>
      <c r="EN35" s="121"/>
      <c r="EO35" s="121"/>
      <c r="EP35" s="121"/>
      <c r="EQ35" s="121"/>
      <c r="ER35" s="121"/>
      <c r="ES35" s="121"/>
      <c r="ET35" s="121"/>
      <c r="EU35" s="121"/>
      <c r="EV35" s="121"/>
      <c r="EW35" s="121"/>
      <c r="EX35" s="121"/>
      <c r="EY35" s="121"/>
      <c r="EZ35" s="121"/>
      <c r="FA35" s="121"/>
      <c r="FB35" s="121"/>
      <c r="FC35" s="121"/>
      <c r="FD35" s="121"/>
      <c r="FE35" s="121"/>
      <c r="FF35" s="121"/>
      <c r="FG35" s="121"/>
      <c r="FH35" s="121"/>
      <c r="FI35" s="121"/>
      <c r="FJ35" s="121"/>
      <c r="FK35" s="121"/>
      <c r="FL35" s="121"/>
      <c r="FM35" s="121"/>
      <c r="FN35" s="121"/>
      <c r="FO35" s="121"/>
      <c r="FP35" s="121"/>
      <c r="FQ35" s="121"/>
      <c r="FR35" s="121"/>
      <c r="FS35" s="121"/>
      <c r="FT35" s="121"/>
      <c r="FU35" s="121"/>
      <c r="FV35" s="121"/>
      <c r="FW35" s="121"/>
      <c r="FX35" s="121"/>
      <c r="FY35" s="121"/>
      <c r="FZ35" s="121"/>
      <c r="GA35" s="121"/>
      <c r="GB35" s="121"/>
      <c r="GC35" s="121"/>
      <c r="GD35" s="121"/>
      <c r="GE35" s="121"/>
      <c r="GF35" s="121"/>
      <c r="GG35" s="121"/>
      <c r="GH35" s="121"/>
      <c r="GI35" s="121"/>
      <c r="GJ35" s="121"/>
      <c r="GK35" s="121"/>
      <c r="GL35" s="121"/>
      <c r="GM35" s="121"/>
      <c r="GN35" s="121"/>
      <c r="GO35" s="121"/>
      <c r="GP35" s="121"/>
      <c r="GQ35" s="121"/>
      <c r="GR35" s="121"/>
      <c r="GS35" s="121"/>
      <c r="GT35" s="121"/>
      <c r="GU35" s="121"/>
      <c r="GV35" s="121"/>
      <c r="GW35" s="121"/>
      <c r="GX35" s="121"/>
      <c r="GY35" s="121"/>
      <c r="GZ35" s="121"/>
      <c r="HA35" s="121"/>
      <c r="HB35" s="121"/>
      <c r="HC35" s="121"/>
      <c r="HD35" s="121"/>
      <c r="HE35" s="121"/>
      <c r="HF35" s="121"/>
      <c r="HG35" s="121"/>
      <c r="HH35" s="121"/>
      <c r="HI35" s="121"/>
      <c r="HJ35" s="121"/>
      <c r="HK35" s="121"/>
      <c r="HL35" s="121"/>
      <c r="HM35" s="121"/>
      <c r="HN35" s="121"/>
      <c r="HO35" s="121"/>
      <c r="HP35" s="121"/>
      <c r="HQ35" s="121"/>
      <c r="HR35" s="121"/>
      <c r="HS35" s="121"/>
      <c r="HT35" s="121"/>
      <c r="HU35" s="121"/>
      <c r="HV35" s="121"/>
      <c r="HW35" s="121"/>
      <c r="HX35" s="121"/>
      <c r="HY35" s="121"/>
      <c r="HZ35" s="121"/>
      <c r="IA35" s="121"/>
      <c r="IB35" s="121"/>
      <c r="IC35" s="121"/>
      <c r="ID35" s="121"/>
      <c r="IE35" s="121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42"/>
  <sheetViews>
    <sheetView workbookViewId="0">
      <selection activeCell="F22" sqref="F22"/>
    </sheetView>
  </sheetViews>
  <sheetFormatPr baseColWidth="10" defaultColWidth="11.42578125" defaultRowHeight="18" x14ac:dyDescent="0.25"/>
  <cols>
    <col min="1" max="1" width="7.140625" style="141" customWidth="1"/>
    <col min="2" max="2" width="7.5703125" style="140" bestFit="1" customWidth="1"/>
    <col min="3" max="3" width="45.7109375" style="140" customWidth="1"/>
    <col min="4" max="4" width="10.42578125" style="139" customWidth="1"/>
    <col min="5" max="5" width="9.28515625" style="138" bestFit="1" customWidth="1"/>
    <col min="6" max="6" width="14.140625" style="138" customWidth="1"/>
    <col min="7" max="7" width="9.28515625" style="137" customWidth="1"/>
    <col min="8" max="8" width="12.140625" style="137" customWidth="1"/>
    <col min="9" max="9" width="11.42578125" style="137"/>
    <col min="10" max="10" width="10.28515625" style="137" customWidth="1"/>
    <col min="11" max="11" width="11" style="137" customWidth="1"/>
    <col min="12" max="12" width="8.7109375" style="137" customWidth="1"/>
    <col min="13" max="13" width="10" style="137" customWidth="1"/>
    <col min="14" max="14" width="9.5703125" style="137" customWidth="1"/>
    <col min="15" max="15" width="10.7109375" style="137" customWidth="1"/>
    <col min="16" max="16" width="9.7109375" style="137" customWidth="1"/>
    <col min="17" max="17" width="11.5703125" style="137" customWidth="1"/>
    <col min="18" max="18" width="12.28515625" style="137" customWidth="1"/>
    <col min="19" max="19" width="9.85546875" style="137" customWidth="1"/>
    <col min="20" max="239" width="11.42578125" style="122"/>
    <col min="240" max="16384" width="11.42578125" style="121"/>
  </cols>
  <sheetData>
    <row r="1" spans="1:240" ht="31.15" customHeight="1" thickBot="1" x14ac:dyDescent="0.3"/>
    <row r="2" spans="1:240" ht="19.899999999999999" customHeight="1" x14ac:dyDescent="0.25">
      <c r="B2" s="333" t="str">
        <f>'[1]TOTAL GENERALCALEND.'!B2:G2</f>
        <v>INSTITUTO ELECTORAL Y DE PARTICIPACIÓN CIUDADANA DEL ESTADO DE JALISCO</v>
      </c>
      <c r="C2" s="334"/>
      <c r="D2" s="334"/>
      <c r="E2" s="334"/>
      <c r="F2" s="335"/>
    </row>
    <row r="3" spans="1:240" ht="12" customHeight="1" x14ac:dyDescent="0.25">
      <c r="B3" s="336" t="s">
        <v>160</v>
      </c>
      <c r="C3" s="337"/>
      <c r="D3" s="337"/>
      <c r="E3" s="337"/>
      <c r="F3" s="338"/>
    </row>
    <row r="4" spans="1:240" x14ac:dyDescent="0.25">
      <c r="B4" s="321" t="s">
        <v>158</v>
      </c>
      <c r="C4" s="322"/>
      <c r="D4" s="322"/>
      <c r="E4" s="322"/>
      <c r="F4" s="323"/>
      <c r="G4" s="123"/>
    </row>
    <row r="5" spans="1:240" ht="33" customHeight="1" thickBot="1" x14ac:dyDescent="0.3">
      <c r="B5" s="339" t="s">
        <v>197</v>
      </c>
      <c r="C5" s="340"/>
      <c r="D5" s="340"/>
      <c r="E5" s="340"/>
      <c r="F5" s="341"/>
    </row>
    <row r="6" spans="1:240" ht="15" x14ac:dyDescent="0.25">
      <c r="A6" s="121"/>
      <c r="B6" s="139"/>
      <c r="C6" s="121"/>
      <c r="E6" s="121"/>
      <c r="F6" s="121"/>
      <c r="G6" s="324" t="s">
        <v>157</v>
      </c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6"/>
      <c r="T6" s="123"/>
      <c r="IF6" s="122"/>
    </row>
    <row r="7" spans="1:240" ht="27" x14ac:dyDescent="0.25">
      <c r="B7" s="136" t="s">
        <v>187</v>
      </c>
      <c r="C7" s="136" t="s">
        <v>186</v>
      </c>
      <c r="D7" s="136" t="s">
        <v>136</v>
      </c>
      <c r="E7" s="135" t="s">
        <v>154</v>
      </c>
      <c r="F7" s="135" t="s">
        <v>153</v>
      </c>
      <c r="G7" s="134" t="s">
        <v>152</v>
      </c>
      <c r="H7" s="134" t="s">
        <v>151</v>
      </c>
      <c r="I7" s="134" t="s">
        <v>150</v>
      </c>
      <c r="J7" s="134" t="s">
        <v>149</v>
      </c>
      <c r="K7" s="134" t="s">
        <v>148</v>
      </c>
      <c r="L7" s="134" t="s">
        <v>147</v>
      </c>
      <c r="M7" s="134" t="s">
        <v>146</v>
      </c>
      <c r="N7" s="134" t="s">
        <v>145</v>
      </c>
      <c r="O7" s="134" t="s">
        <v>144</v>
      </c>
      <c r="P7" s="134" t="s">
        <v>143</v>
      </c>
      <c r="Q7" s="134" t="s">
        <v>142</v>
      </c>
      <c r="R7" s="134" t="s">
        <v>141</v>
      </c>
      <c r="S7" s="133" t="s">
        <v>140</v>
      </c>
    </row>
    <row r="8" spans="1:240" x14ac:dyDescent="0.25">
      <c r="B8" s="208"/>
      <c r="C8" s="208"/>
      <c r="D8" s="207"/>
      <c r="E8" s="206"/>
      <c r="F8" s="206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</row>
    <row r="9" spans="1:240" ht="18.75" thickBot="1" x14ac:dyDescent="0.3">
      <c r="B9" s="127">
        <v>2531</v>
      </c>
      <c r="C9" s="126" t="s">
        <v>183</v>
      </c>
      <c r="D9" s="125"/>
      <c r="E9" s="125"/>
      <c r="F9" s="124">
        <f>SUM(F10:F11)</f>
        <v>5399</v>
      </c>
      <c r="G9" s="124">
        <f t="shared" ref="G9:R9" si="0">SUM(G10:G11)</f>
        <v>449.91666666666669</v>
      </c>
      <c r="H9" s="124">
        <f t="shared" si="0"/>
        <v>449.91666666666669</v>
      </c>
      <c r="I9" s="124">
        <f t="shared" si="0"/>
        <v>449.91666666666669</v>
      </c>
      <c r="J9" s="124">
        <f t="shared" si="0"/>
        <v>449.91666666666669</v>
      </c>
      <c r="K9" s="124">
        <f t="shared" si="0"/>
        <v>449.91666666666669</v>
      </c>
      <c r="L9" s="124">
        <f t="shared" si="0"/>
        <v>449.91666666666669</v>
      </c>
      <c r="M9" s="124">
        <f t="shared" si="0"/>
        <v>449.91666666666669</v>
      </c>
      <c r="N9" s="124">
        <f t="shared" si="0"/>
        <v>449.91666666666669</v>
      </c>
      <c r="O9" s="124">
        <f t="shared" si="0"/>
        <v>449.91666666666669</v>
      </c>
      <c r="P9" s="124">
        <f t="shared" si="0"/>
        <v>449.91666666666669</v>
      </c>
      <c r="Q9" s="124">
        <f t="shared" si="0"/>
        <v>449.91666666666669</v>
      </c>
      <c r="R9" s="124">
        <f t="shared" si="0"/>
        <v>449.91666666666669</v>
      </c>
      <c r="S9" s="124">
        <f>SUM(G9:R9)</f>
        <v>5399</v>
      </c>
    </row>
    <row r="10" spans="1:240" x14ac:dyDescent="0.25">
      <c r="B10" s="160">
        <v>2531</v>
      </c>
      <c r="C10" s="184" t="str">
        <f>+'[2]Costos Analisis Casillas'!$C$26</f>
        <v>4 Botiquines de primeros auxilios</v>
      </c>
      <c r="D10" s="157">
        <v>4</v>
      </c>
      <c r="E10" s="156">
        <f>+'[2]Costos Analisis Casillas'!$E$26/4</f>
        <v>1349.75</v>
      </c>
      <c r="F10" s="156">
        <f>+E10*D10</f>
        <v>5399</v>
      </c>
      <c r="G10" s="190">
        <f>+F10/12</f>
        <v>449.91666666666669</v>
      </c>
      <c r="H10" s="190">
        <f>+G10</f>
        <v>449.91666666666669</v>
      </c>
      <c r="I10" s="190">
        <f t="shared" ref="I10:R10" si="1">+H10</f>
        <v>449.91666666666669</v>
      </c>
      <c r="J10" s="190">
        <f t="shared" si="1"/>
        <v>449.91666666666669</v>
      </c>
      <c r="K10" s="190">
        <f t="shared" si="1"/>
        <v>449.91666666666669</v>
      </c>
      <c r="L10" s="190">
        <f t="shared" si="1"/>
        <v>449.91666666666669</v>
      </c>
      <c r="M10" s="190">
        <f t="shared" si="1"/>
        <v>449.91666666666669</v>
      </c>
      <c r="N10" s="190">
        <f t="shared" si="1"/>
        <v>449.91666666666669</v>
      </c>
      <c r="O10" s="190">
        <f t="shared" si="1"/>
        <v>449.91666666666669</v>
      </c>
      <c r="P10" s="190">
        <f t="shared" si="1"/>
        <v>449.91666666666669</v>
      </c>
      <c r="Q10" s="190">
        <f t="shared" si="1"/>
        <v>449.91666666666669</v>
      </c>
      <c r="R10" s="190">
        <f t="shared" si="1"/>
        <v>449.91666666666669</v>
      </c>
      <c r="S10" s="154">
        <f>SUM(G10:R10)</f>
        <v>5399</v>
      </c>
    </row>
    <row r="11" spans="1:240" x14ac:dyDescent="0.25">
      <c r="B11" s="160"/>
      <c r="C11" s="184"/>
      <c r="D11" s="157"/>
      <c r="E11" s="156"/>
      <c r="F11" s="156">
        <f>+D11*E11</f>
        <v>0</v>
      </c>
      <c r="G11" s="190"/>
      <c r="H11" s="190"/>
      <c r="I11" s="190"/>
      <c r="J11" s="190"/>
      <c r="K11" s="190"/>
      <c r="L11" s="190">
        <f>+F11</f>
        <v>0</v>
      </c>
      <c r="M11" s="190"/>
      <c r="N11" s="190">
        <v>0</v>
      </c>
      <c r="O11" s="190"/>
      <c r="P11" s="190"/>
      <c r="Q11" s="190"/>
      <c r="R11" s="190"/>
      <c r="S11" s="154">
        <f t="shared" ref="S11" si="2">SUM(G11:R11)</f>
        <v>0</v>
      </c>
    </row>
    <row r="12" spans="1:240" ht="41.25" thickBot="1" x14ac:dyDescent="0.3">
      <c r="B12" s="127">
        <v>2612</v>
      </c>
      <c r="C12" s="126" t="s">
        <v>192</v>
      </c>
      <c r="D12" s="125"/>
      <c r="E12" s="125"/>
      <c r="F12" s="124">
        <f>SUM(F13:F14)</f>
        <v>443746.4</v>
      </c>
      <c r="G12" s="124">
        <f t="shared" ref="G12:R12" si="3">SUM(G13:G14)</f>
        <v>36978.866666666669</v>
      </c>
      <c r="H12" s="124">
        <f t="shared" si="3"/>
        <v>36978.866666666669</v>
      </c>
      <c r="I12" s="124">
        <f t="shared" si="3"/>
        <v>36978.866666666669</v>
      </c>
      <c r="J12" s="124">
        <f t="shared" si="3"/>
        <v>36978.866666666669</v>
      </c>
      <c r="K12" s="124">
        <f t="shared" si="3"/>
        <v>36978.866666666669</v>
      </c>
      <c r="L12" s="124">
        <f t="shared" si="3"/>
        <v>36978.866666666669</v>
      </c>
      <c r="M12" s="124">
        <f t="shared" si="3"/>
        <v>36978.866666666669</v>
      </c>
      <c r="N12" s="124">
        <f t="shared" si="3"/>
        <v>36978.866666666669</v>
      </c>
      <c r="O12" s="124">
        <f t="shared" si="3"/>
        <v>36978.866666666669</v>
      </c>
      <c r="P12" s="124">
        <f t="shared" si="3"/>
        <v>36978.866666666669</v>
      </c>
      <c r="Q12" s="124">
        <f t="shared" si="3"/>
        <v>36978.866666666669</v>
      </c>
      <c r="R12" s="124">
        <f t="shared" si="3"/>
        <v>36978.866666666669</v>
      </c>
      <c r="S12" s="124">
        <f>SUM(G12:R12)</f>
        <v>443746.40000000014</v>
      </c>
    </row>
    <row r="13" spans="1:240" x14ac:dyDescent="0.25">
      <c r="B13" s="160">
        <v>2612</v>
      </c>
      <c r="C13" s="184" t="str">
        <f>+'[2]Costos Analisis Casillas'!$G$15</f>
        <v>Combustible</v>
      </c>
      <c r="D13" s="157">
        <v>1</v>
      </c>
      <c r="E13" s="156">
        <f>+'[2]Costos Analisis Casillas'!$I$15</f>
        <v>443746.4</v>
      </c>
      <c r="F13" s="156">
        <f>+E13*D13</f>
        <v>443746.4</v>
      </c>
      <c r="G13" s="190">
        <f>+F13/12</f>
        <v>36978.866666666669</v>
      </c>
      <c r="H13" s="190">
        <f>+G13</f>
        <v>36978.866666666669</v>
      </c>
      <c r="I13" s="190">
        <f t="shared" ref="I13:R13" si="4">+H13</f>
        <v>36978.866666666669</v>
      </c>
      <c r="J13" s="190">
        <f t="shared" si="4"/>
        <v>36978.866666666669</v>
      </c>
      <c r="K13" s="190">
        <f t="shared" si="4"/>
        <v>36978.866666666669</v>
      </c>
      <c r="L13" s="190">
        <f t="shared" si="4"/>
        <v>36978.866666666669</v>
      </c>
      <c r="M13" s="190">
        <f t="shared" si="4"/>
        <v>36978.866666666669</v>
      </c>
      <c r="N13" s="190">
        <f t="shared" si="4"/>
        <v>36978.866666666669</v>
      </c>
      <c r="O13" s="190">
        <f t="shared" si="4"/>
        <v>36978.866666666669</v>
      </c>
      <c r="P13" s="190">
        <f t="shared" si="4"/>
        <v>36978.866666666669</v>
      </c>
      <c r="Q13" s="190">
        <f t="shared" si="4"/>
        <v>36978.866666666669</v>
      </c>
      <c r="R13" s="190">
        <f t="shared" si="4"/>
        <v>36978.866666666669</v>
      </c>
      <c r="S13" s="154">
        <f>SUM(G13:R13)</f>
        <v>443746.40000000014</v>
      </c>
    </row>
    <row r="14" spans="1:240" x14ac:dyDescent="0.25">
      <c r="B14" s="160">
        <v>2612</v>
      </c>
      <c r="C14" s="184"/>
      <c r="D14" s="157"/>
      <c r="E14" s="156"/>
      <c r="F14" s="156">
        <f>+D14*E14</f>
        <v>0</v>
      </c>
      <c r="G14" s="190"/>
      <c r="H14" s="190"/>
      <c r="I14" s="190">
        <f>+F14</f>
        <v>0</v>
      </c>
      <c r="J14" s="190"/>
      <c r="K14" s="190"/>
      <c r="L14" s="190"/>
      <c r="M14" s="190"/>
      <c r="N14" s="190"/>
      <c r="O14" s="190"/>
      <c r="P14" s="190"/>
      <c r="Q14" s="190"/>
      <c r="R14" s="190"/>
      <c r="S14" s="154">
        <f t="shared" ref="S14" si="5">SUM(G14:R14)</f>
        <v>0</v>
      </c>
    </row>
    <row r="15" spans="1:240" ht="18.75" thickBot="1" x14ac:dyDescent="0.3">
      <c r="B15" s="127">
        <v>3151</v>
      </c>
      <c r="C15" s="187" t="s">
        <v>178</v>
      </c>
      <c r="D15" s="125"/>
      <c r="E15" s="125"/>
      <c r="F15" s="124">
        <f>SUM(F16:F18)</f>
        <v>12000</v>
      </c>
      <c r="G15" s="124">
        <f t="shared" ref="G15:R15" si="6">SUM(G16:G18)</f>
        <v>12000</v>
      </c>
      <c r="H15" s="124">
        <f t="shared" si="6"/>
        <v>0</v>
      </c>
      <c r="I15" s="124">
        <f t="shared" si="6"/>
        <v>0</v>
      </c>
      <c r="J15" s="124">
        <f t="shared" si="6"/>
        <v>0</v>
      </c>
      <c r="K15" s="124">
        <f t="shared" si="6"/>
        <v>0</v>
      </c>
      <c r="L15" s="124">
        <f t="shared" si="6"/>
        <v>0</v>
      </c>
      <c r="M15" s="124">
        <f t="shared" si="6"/>
        <v>0</v>
      </c>
      <c r="N15" s="124">
        <f t="shared" si="6"/>
        <v>0</v>
      </c>
      <c r="O15" s="124">
        <f t="shared" si="6"/>
        <v>0</v>
      </c>
      <c r="P15" s="124">
        <f t="shared" si="6"/>
        <v>0</v>
      </c>
      <c r="Q15" s="124">
        <f t="shared" si="6"/>
        <v>0</v>
      </c>
      <c r="R15" s="124">
        <f t="shared" si="6"/>
        <v>0</v>
      </c>
      <c r="S15" s="124">
        <f>SUM(G15:R15)</f>
        <v>12000</v>
      </c>
    </row>
    <row r="16" spans="1:240" x14ac:dyDescent="0.25">
      <c r="B16" s="160">
        <v>3151</v>
      </c>
      <c r="C16" s="184" t="str">
        <f>+'[2]Costos Analisis Casillas'!$C$22</f>
        <v>8 Tiempos aire TELCEL</v>
      </c>
      <c r="D16" s="157">
        <v>8</v>
      </c>
      <c r="E16" s="156">
        <f>+'[2]Costos Analisis Casillas'!$E$22/8</f>
        <v>500</v>
      </c>
      <c r="F16" s="156">
        <f>+E16*D16</f>
        <v>4000</v>
      </c>
      <c r="G16" s="190">
        <f>+F16</f>
        <v>4000</v>
      </c>
      <c r="H16" s="190">
        <v>0</v>
      </c>
      <c r="I16" s="190">
        <f t="shared" ref="I16:R20" si="7">+H16</f>
        <v>0</v>
      </c>
      <c r="J16" s="190">
        <f t="shared" si="7"/>
        <v>0</v>
      </c>
      <c r="K16" s="190">
        <f t="shared" si="7"/>
        <v>0</v>
      </c>
      <c r="L16" s="190">
        <f t="shared" si="7"/>
        <v>0</v>
      </c>
      <c r="M16" s="190">
        <f t="shared" si="7"/>
        <v>0</v>
      </c>
      <c r="N16" s="190">
        <f t="shared" si="7"/>
        <v>0</v>
      </c>
      <c r="O16" s="190">
        <f t="shared" si="7"/>
        <v>0</v>
      </c>
      <c r="P16" s="190">
        <f t="shared" si="7"/>
        <v>0</v>
      </c>
      <c r="Q16" s="190">
        <f t="shared" si="7"/>
        <v>0</v>
      </c>
      <c r="R16" s="190">
        <f t="shared" si="7"/>
        <v>0</v>
      </c>
      <c r="S16" s="154">
        <f>SUM(G16:R16)</f>
        <v>4000</v>
      </c>
    </row>
    <row r="17" spans="1:239" x14ac:dyDescent="0.25">
      <c r="B17" s="160">
        <v>3151</v>
      </c>
      <c r="C17" s="184" t="str">
        <f>+'[2]Costos Analisis Casillas'!$C$23</f>
        <v>8 Tiempos aire IUSACEL</v>
      </c>
      <c r="D17" s="157">
        <v>8</v>
      </c>
      <c r="E17" s="156">
        <f>+'[2]Costos Analisis Casillas'!$E$23/8</f>
        <v>500</v>
      </c>
      <c r="F17" s="156">
        <f>+E17*D17</f>
        <v>4000</v>
      </c>
      <c r="G17" s="190">
        <f>+F17</f>
        <v>4000</v>
      </c>
      <c r="H17" s="190">
        <v>0</v>
      </c>
      <c r="I17" s="190">
        <f t="shared" si="7"/>
        <v>0</v>
      </c>
      <c r="J17" s="190">
        <f t="shared" si="7"/>
        <v>0</v>
      </c>
      <c r="K17" s="190">
        <f t="shared" si="7"/>
        <v>0</v>
      </c>
      <c r="L17" s="190">
        <f t="shared" si="7"/>
        <v>0</v>
      </c>
      <c r="M17" s="190">
        <f t="shared" si="7"/>
        <v>0</v>
      </c>
      <c r="N17" s="190">
        <f t="shared" si="7"/>
        <v>0</v>
      </c>
      <c r="O17" s="190">
        <f t="shared" si="7"/>
        <v>0</v>
      </c>
      <c r="P17" s="190">
        <f t="shared" si="7"/>
        <v>0</v>
      </c>
      <c r="Q17" s="190">
        <f t="shared" si="7"/>
        <v>0</v>
      </c>
      <c r="R17" s="190">
        <f t="shared" si="7"/>
        <v>0</v>
      </c>
      <c r="S17" s="154">
        <f>SUM(G17:R17)</f>
        <v>4000</v>
      </c>
    </row>
    <row r="18" spans="1:239" x14ac:dyDescent="0.25">
      <c r="B18" s="160">
        <v>3151</v>
      </c>
      <c r="C18" s="184" t="str">
        <f>+'[2]Costos Analisis Casillas'!$C$24</f>
        <v>8 Tiempos aire MOVISTAR</v>
      </c>
      <c r="D18" s="157">
        <v>8</v>
      </c>
      <c r="E18" s="156">
        <f>+'[2]Costos Analisis Casillas'!$E$24/8</f>
        <v>500</v>
      </c>
      <c r="F18" s="156">
        <f>+D18*E18</f>
        <v>4000</v>
      </c>
      <c r="G18" s="190">
        <f>+F18</f>
        <v>4000</v>
      </c>
      <c r="H18" s="190">
        <v>0</v>
      </c>
      <c r="I18" s="190">
        <f t="shared" si="7"/>
        <v>0</v>
      </c>
      <c r="J18" s="190">
        <f t="shared" si="7"/>
        <v>0</v>
      </c>
      <c r="K18" s="190">
        <f t="shared" si="7"/>
        <v>0</v>
      </c>
      <c r="L18" s="190">
        <f t="shared" si="7"/>
        <v>0</v>
      </c>
      <c r="M18" s="190">
        <f t="shared" si="7"/>
        <v>0</v>
      </c>
      <c r="N18" s="190">
        <f t="shared" si="7"/>
        <v>0</v>
      </c>
      <c r="O18" s="190">
        <f t="shared" si="7"/>
        <v>0</v>
      </c>
      <c r="P18" s="190">
        <f t="shared" si="7"/>
        <v>0</v>
      </c>
      <c r="Q18" s="190">
        <f t="shared" si="7"/>
        <v>0</v>
      </c>
      <c r="R18" s="190">
        <f t="shared" si="7"/>
        <v>0</v>
      </c>
      <c r="S18" s="154">
        <f t="shared" ref="S18" si="8">SUM(G18:R18)</f>
        <v>4000</v>
      </c>
    </row>
    <row r="19" spans="1:239" ht="18.75" thickBot="1" x14ac:dyDescent="0.3">
      <c r="B19" s="127">
        <v>3161</v>
      </c>
      <c r="C19" s="126" t="s">
        <v>177</v>
      </c>
      <c r="D19" s="125"/>
      <c r="E19" s="125"/>
      <c r="F19" s="124">
        <f>SUM(F20:F21)</f>
        <v>20520</v>
      </c>
      <c r="G19" s="124">
        <f t="shared" ref="G19:R19" si="9">SUM(G20:G21)</f>
        <v>20520</v>
      </c>
      <c r="H19" s="124">
        <f t="shared" si="9"/>
        <v>0</v>
      </c>
      <c r="I19" s="124">
        <f t="shared" si="9"/>
        <v>0</v>
      </c>
      <c r="J19" s="124">
        <f t="shared" si="9"/>
        <v>0</v>
      </c>
      <c r="K19" s="124">
        <f t="shared" si="9"/>
        <v>0</v>
      </c>
      <c r="L19" s="124">
        <f t="shared" si="9"/>
        <v>0</v>
      </c>
      <c r="M19" s="124">
        <f t="shared" si="9"/>
        <v>0</v>
      </c>
      <c r="N19" s="124">
        <f t="shared" si="9"/>
        <v>0</v>
      </c>
      <c r="O19" s="124">
        <f t="shared" si="9"/>
        <v>0</v>
      </c>
      <c r="P19" s="124">
        <f t="shared" si="9"/>
        <v>0</v>
      </c>
      <c r="Q19" s="124">
        <f t="shared" si="9"/>
        <v>0</v>
      </c>
      <c r="R19" s="124">
        <f t="shared" si="9"/>
        <v>0</v>
      </c>
      <c r="S19" s="124">
        <f>SUM(G19:R19)</f>
        <v>20520</v>
      </c>
    </row>
    <row r="20" spans="1:239" x14ac:dyDescent="0.25">
      <c r="B20" s="160">
        <v>3161</v>
      </c>
      <c r="C20" s="184" t="str">
        <f>+'[2]Costos Analisis Casillas'!$C$18</f>
        <v>8 Tiempos aire para comunicación satelital</v>
      </c>
      <c r="D20" s="157">
        <v>8</v>
      </c>
      <c r="E20" s="156">
        <f>+'[2]Costos Analisis Casillas'!$E$18/8</f>
        <v>2565</v>
      </c>
      <c r="F20" s="156">
        <f>+E20*D20</f>
        <v>20520</v>
      </c>
      <c r="G20" s="190">
        <f>+F20</f>
        <v>20520</v>
      </c>
      <c r="H20" s="190">
        <v>0</v>
      </c>
      <c r="I20" s="190">
        <f t="shared" si="7"/>
        <v>0</v>
      </c>
      <c r="J20" s="190">
        <f t="shared" si="7"/>
        <v>0</v>
      </c>
      <c r="K20" s="190">
        <f t="shared" si="7"/>
        <v>0</v>
      </c>
      <c r="L20" s="190">
        <f t="shared" si="7"/>
        <v>0</v>
      </c>
      <c r="M20" s="190">
        <f t="shared" si="7"/>
        <v>0</v>
      </c>
      <c r="N20" s="190">
        <f t="shared" si="7"/>
        <v>0</v>
      </c>
      <c r="O20" s="190">
        <f t="shared" si="7"/>
        <v>0</v>
      </c>
      <c r="P20" s="190">
        <f t="shared" si="7"/>
        <v>0</v>
      </c>
      <c r="Q20" s="190">
        <f t="shared" si="7"/>
        <v>0</v>
      </c>
      <c r="R20" s="190">
        <f t="shared" si="7"/>
        <v>0</v>
      </c>
      <c r="S20" s="154">
        <f t="shared" ref="S20:S26" si="10">SUM(G20:R20)</f>
        <v>20520</v>
      </c>
    </row>
    <row r="21" spans="1:239" x14ac:dyDescent="0.25">
      <c r="B21" s="160"/>
      <c r="C21" s="184"/>
      <c r="D21" s="180"/>
      <c r="E21" s="179"/>
      <c r="F21" s="156">
        <f>+D21*E21</f>
        <v>0</v>
      </c>
      <c r="G21" s="190"/>
      <c r="H21" s="190"/>
      <c r="I21" s="190">
        <v>0</v>
      </c>
      <c r="J21" s="190"/>
      <c r="K21" s="190"/>
      <c r="L21" s="190"/>
      <c r="M21" s="190"/>
      <c r="N21" s="190">
        <f>+F21</f>
        <v>0</v>
      </c>
      <c r="O21" s="190"/>
      <c r="P21" s="190"/>
      <c r="Q21" s="190"/>
      <c r="R21" s="190"/>
      <c r="S21" s="154">
        <f t="shared" si="10"/>
        <v>0</v>
      </c>
    </row>
    <row r="22" spans="1:239" ht="18.75" thickBot="1" x14ac:dyDescent="0.3">
      <c r="B22" s="164">
        <v>3751</v>
      </c>
      <c r="C22" s="163" t="s">
        <v>170</v>
      </c>
      <c r="D22" s="192"/>
      <c r="E22" s="192"/>
      <c r="F22" s="162">
        <f>SUM(F23:F24)</f>
        <v>314308</v>
      </c>
      <c r="G22" s="162">
        <f t="shared" ref="G22:R22" si="11">SUM(G23:G24)</f>
        <v>26192.333333333332</v>
      </c>
      <c r="H22" s="162">
        <f t="shared" si="11"/>
        <v>26192.333333333332</v>
      </c>
      <c r="I22" s="162">
        <f t="shared" si="11"/>
        <v>26192.333333333332</v>
      </c>
      <c r="J22" s="162">
        <f t="shared" si="11"/>
        <v>26192.333333333332</v>
      </c>
      <c r="K22" s="162">
        <f t="shared" si="11"/>
        <v>26192.333333333332</v>
      </c>
      <c r="L22" s="162">
        <f t="shared" si="11"/>
        <v>26192.333333333332</v>
      </c>
      <c r="M22" s="162">
        <f t="shared" si="11"/>
        <v>26192.333333333332</v>
      </c>
      <c r="N22" s="162">
        <f t="shared" si="11"/>
        <v>26192.333333333332</v>
      </c>
      <c r="O22" s="162">
        <f t="shared" si="11"/>
        <v>26192.333333333332</v>
      </c>
      <c r="P22" s="162">
        <f t="shared" si="11"/>
        <v>26192.333333333332</v>
      </c>
      <c r="Q22" s="162">
        <f t="shared" si="11"/>
        <v>26192.333333333332</v>
      </c>
      <c r="R22" s="162">
        <f t="shared" si="11"/>
        <v>26192.333333333332</v>
      </c>
      <c r="S22" s="124">
        <f t="shared" si="10"/>
        <v>314308</v>
      </c>
    </row>
    <row r="23" spans="1:239" x14ac:dyDescent="0.25">
      <c r="B23" s="160">
        <v>3751</v>
      </c>
      <c r="C23" s="184" t="str">
        <f>+'[2]Costos Analisis Casillas'!$G$16</f>
        <v>Viáticos</v>
      </c>
      <c r="D23" s="157">
        <v>1</v>
      </c>
      <c r="E23" s="156">
        <f>+'[2]Costos Analisis Casillas'!$I$16</f>
        <v>314308</v>
      </c>
      <c r="F23" s="156">
        <f>D23*E23</f>
        <v>314308</v>
      </c>
      <c r="G23" s="190">
        <f>+F23/12</f>
        <v>26192.333333333332</v>
      </c>
      <c r="H23" s="190">
        <f>+G23</f>
        <v>26192.333333333332</v>
      </c>
      <c r="I23" s="190">
        <f t="shared" ref="I23:R23" si="12">+H23</f>
        <v>26192.333333333332</v>
      </c>
      <c r="J23" s="190">
        <f t="shared" si="12"/>
        <v>26192.333333333332</v>
      </c>
      <c r="K23" s="190">
        <f t="shared" si="12"/>
        <v>26192.333333333332</v>
      </c>
      <c r="L23" s="190">
        <f t="shared" si="12"/>
        <v>26192.333333333332</v>
      </c>
      <c r="M23" s="190">
        <f t="shared" si="12"/>
        <v>26192.333333333332</v>
      </c>
      <c r="N23" s="190">
        <f t="shared" si="12"/>
        <v>26192.333333333332</v>
      </c>
      <c r="O23" s="190">
        <f t="shared" si="12"/>
        <v>26192.333333333332</v>
      </c>
      <c r="P23" s="190">
        <f t="shared" si="12"/>
        <v>26192.333333333332</v>
      </c>
      <c r="Q23" s="190">
        <f t="shared" si="12"/>
        <v>26192.333333333332</v>
      </c>
      <c r="R23" s="190">
        <f t="shared" si="12"/>
        <v>26192.333333333332</v>
      </c>
      <c r="S23" s="154">
        <f t="shared" si="10"/>
        <v>314308</v>
      </c>
    </row>
    <row r="24" spans="1:239" x14ac:dyDescent="0.25">
      <c r="B24" s="185"/>
      <c r="C24" s="196"/>
      <c r="D24" s="177"/>
      <c r="E24" s="176"/>
      <c r="F24" s="156">
        <f>D24*E24</f>
        <v>0</v>
      </c>
      <c r="G24" s="195"/>
      <c r="H24" s="195"/>
      <c r="I24" s="195"/>
      <c r="J24" s="195">
        <f>H24</f>
        <v>0</v>
      </c>
      <c r="K24" s="195"/>
      <c r="L24" s="195">
        <f>J24</f>
        <v>0</v>
      </c>
      <c r="M24" s="195">
        <f>F24/4</f>
        <v>0</v>
      </c>
      <c r="N24" s="195">
        <f>M24</f>
        <v>0</v>
      </c>
      <c r="O24" s="195">
        <f t="shared" ref="O24:P24" si="13">N24</f>
        <v>0</v>
      </c>
      <c r="P24" s="195">
        <f t="shared" si="13"/>
        <v>0</v>
      </c>
      <c r="Q24" s="195"/>
      <c r="R24" s="195"/>
      <c r="S24" s="154">
        <f t="shared" si="10"/>
        <v>0</v>
      </c>
    </row>
    <row r="25" spans="1:239" ht="14.25" thickBot="1" x14ac:dyDescent="0.3">
      <c r="A25" s="121"/>
      <c r="B25" s="164">
        <v>3921</v>
      </c>
      <c r="C25" s="163" t="s">
        <v>167</v>
      </c>
      <c r="D25" s="192"/>
      <c r="E25" s="192"/>
      <c r="F25" s="162">
        <f>SUM(F26:F26)</f>
        <v>24000</v>
      </c>
      <c r="G25" s="162">
        <f t="shared" ref="G25:R25" si="14">SUM(G26:G26)</f>
        <v>2000</v>
      </c>
      <c r="H25" s="162">
        <f t="shared" si="14"/>
        <v>2000</v>
      </c>
      <c r="I25" s="162">
        <f t="shared" si="14"/>
        <v>2000</v>
      </c>
      <c r="J25" s="162">
        <f t="shared" si="14"/>
        <v>2000</v>
      </c>
      <c r="K25" s="162">
        <f t="shared" si="14"/>
        <v>2000</v>
      </c>
      <c r="L25" s="162">
        <f t="shared" si="14"/>
        <v>2000</v>
      </c>
      <c r="M25" s="162">
        <f t="shared" si="14"/>
        <v>2000</v>
      </c>
      <c r="N25" s="162">
        <f t="shared" si="14"/>
        <v>2000</v>
      </c>
      <c r="O25" s="162">
        <f t="shared" si="14"/>
        <v>2000</v>
      </c>
      <c r="P25" s="162">
        <f t="shared" si="14"/>
        <v>2000</v>
      </c>
      <c r="Q25" s="162">
        <f t="shared" si="14"/>
        <v>2000</v>
      </c>
      <c r="R25" s="162">
        <f t="shared" si="14"/>
        <v>2000</v>
      </c>
      <c r="S25" s="124">
        <f t="shared" si="10"/>
        <v>24000</v>
      </c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  <c r="BS25" s="121"/>
      <c r="BT25" s="121"/>
      <c r="BU25" s="121"/>
      <c r="BV25" s="121"/>
      <c r="BW25" s="121"/>
      <c r="BX25" s="121"/>
      <c r="BY25" s="121"/>
      <c r="BZ25" s="121"/>
      <c r="CA25" s="121"/>
      <c r="CB25" s="121"/>
      <c r="CC25" s="121"/>
      <c r="CD25" s="121"/>
      <c r="CE25" s="121"/>
      <c r="CF25" s="121"/>
      <c r="CG25" s="121"/>
      <c r="CH25" s="121"/>
      <c r="CI25" s="121"/>
      <c r="CJ25" s="121"/>
      <c r="CK25" s="121"/>
      <c r="CL25" s="121"/>
      <c r="CM25" s="121"/>
      <c r="CN25" s="121"/>
      <c r="CO25" s="121"/>
      <c r="CP25" s="121"/>
      <c r="CQ25" s="121"/>
      <c r="CR25" s="121"/>
      <c r="CS25" s="121"/>
      <c r="CT25" s="121"/>
      <c r="CU25" s="121"/>
      <c r="CV25" s="121"/>
      <c r="CW25" s="121"/>
      <c r="CX25" s="121"/>
      <c r="CY25" s="121"/>
      <c r="CZ25" s="121"/>
      <c r="DA25" s="121"/>
      <c r="DB25" s="121"/>
      <c r="DC25" s="121"/>
      <c r="DD25" s="121"/>
      <c r="DE25" s="121"/>
      <c r="DF25" s="121"/>
      <c r="DG25" s="121"/>
      <c r="DH25" s="121"/>
      <c r="DI25" s="121"/>
      <c r="DJ25" s="121"/>
      <c r="DK25" s="121"/>
      <c r="DL25" s="121"/>
      <c r="DM25" s="121"/>
      <c r="DN25" s="121"/>
      <c r="DO25" s="121"/>
      <c r="DP25" s="121"/>
      <c r="DQ25" s="121"/>
      <c r="DR25" s="121"/>
      <c r="DS25" s="121"/>
      <c r="DT25" s="121"/>
      <c r="DU25" s="121"/>
      <c r="DV25" s="121"/>
      <c r="DW25" s="121"/>
      <c r="DX25" s="121"/>
      <c r="DY25" s="121"/>
      <c r="DZ25" s="121"/>
      <c r="EA25" s="121"/>
      <c r="EB25" s="121"/>
      <c r="EC25" s="121"/>
      <c r="ED25" s="121"/>
      <c r="EE25" s="121"/>
      <c r="EF25" s="121"/>
      <c r="EG25" s="121"/>
      <c r="EH25" s="121"/>
      <c r="EI25" s="121"/>
      <c r="EJ25" s="121"/>
      <c r="EK25" s="121"/>
      <c r="EL25" s="121"/>
      <c r="EM25" s="121"/>
      <c r="EN25" s="121"/>
      <c r="EO25" s="121"/>
      <c r="EP25" s="121"/>
      <c r="EQ25" s="121"/>
      <c r="ER25" s="121"/>
      <c r="ES25" s="121"/>
      <c r="ET25" s="121"/>
      <c r="EU25" s="121"/>
      <c r="EV25" s="121"/>
      <c r="EW25" s="121"/>
      <c r="EX25" s="121"/>
      <c r="EY25" s="121"/>
      <c r="EZ25" s="121"/>
      <c r="FA25" s="121"/>
      <c r="FB25" s="121"/>
      <c r="FC25" s="121"/>
      <c r="FD25" s="121"/>
      <c r="FE25" s="121"/>
      <c r="FF25" s="121"/>
      <c r="FG25" s="121"/>
      <c r="FH25" s="121"/>
      <c r="FI25" s="121"/>
      <c r="FJ25" s="121"/>
      <c r="FK25" s="121"/>
      <c r="FL25" s="121"/>
      <c r="FM25" s="121"/>
      <c r="FN25" s="121"/>
      <c r="FO25" s="121"/>
      <c r="FP25" s="121"/>
      <c r="FQ25" s="121"/>
      <c r="FR25" s="121"/>
      <c r="FS25" s="121"/>
      <c r="FT25" s="121"/>
      <c r="FU25" s="121"/>
      <c r="FV25" s="121"/>
      <c r="FW25" s="121"/>
      <c r="FX25" s="121"/>
      <c r="FY25" s="121"/>
      <c r="FZ25" s="121"/>
      <c r="GA25" s="121"/>
      <c r="GB25" s="121"/>
      <c r="GC25" s="121"/>
      <c r="GD25" s="121"/>
      <c r="GE25" s="121"/>
      <c r="GF25" s="121"/>
      <c r="GG25" s="121"/>
      <c r="GH25" s="121"/>
      <c r="GI25" s="121"/>
      <c r="GJ25" s="121"/>
      <c r="GK25" s="121"/>
      <c r="GL25" s="121"/>
      <c r="GM25" s="121"/>
      <c r="GN25" s="121"/>
      <c r="GO25" s="121"/>
      <c r="GP25" s="121"/>
      <c r="GQ25" s="121"/>
      <c r="GR25" s="121"/>
      <c r="GS25" s="121"/>
      <c r="GT25" s="121"/>
      <c r="GU25" s="121"/>
      <c r="GV25" s="121"/>
      <c r="GW25" s="121"/>
      <c r="GX25" s="121"/>
      <c r="GY25" s="121"/>
      <c r="GZ25" s="121"/>
      <c r="HA25" s="121"/>
      <c r="HB25" s="121"/>
      <c r="HC25" s="121"/>
      <c r="HD25" s="121"/>
      <c r="HE25" s="121"/>
      <c r="HF25" s="121"/>
      <c r="HG25" s="121"/>
      <c r="HH25" s="121"/>
      <c r="HI25" s="121"/>
      <c r="HJ25" s="121"/>
      <c r="HK25" s="121"/>
      <c r="HL25" s="121"/>
      <c r="HM25" s="121"/>
      <c r="HN25" s="121"/>
      <c r="HO25" s="121"/>
      <c r="HP25" s="121"/>
      <c r="HQ25" s="121"/>
      <c r="HR25" s="121"/>
      <c r="HS25" s="121"/>
      <c r="HT25" s="121"/>
      <c r="HU25" s="121"/>
      <c r="HV25" s="121"/>
      <c r="HW25" s="121"/>
      <c r="HX25" s="121"/>
      <c r="HY25" s="121"/>
      <c r="HZ25" s="121"/>
      <c r="IA25" s="121"/>
      <c r="IB25" s="121"/>
      <c r="IC25" s="121"/>
      <c r="ID25" s="121"/>
      <c r="IE25" s="121"/>
    </row>
    <row r="26" spans="1:239" ht="13.5" x14ac:dyDescent="0.3">
      <c r="A26" s="121"/>
      <c r="B26" s="160">
        <v>3921</v>
      </c>
      <c r="C26" s="181" t="str">
        <f>+'[2]Costos Analisis Casillas'!$G$17</f>
        <v>Peajes</v>
      </c>
      <c r="D26" s="157">
        <v>1</v>
      </c>
      <c r="E26" s="156">
        <f>+'[2]Costos Analisis Casillas'!$I$17</f>
        <v>24000</v>
      </c>
      <c r="F26" s="156">
        <f>D26*E26</f>
        <v>24000</v>
      </c>
      <c r="G26" s="190">
        <f>+F26/12</f>
        <v>2000</v>
      </c>
      <c r="H26" s="190">
        <f>+G26</f>
        <v>2000</v>
      </c>
      <c r="I26" s="190">
        <f t="shared" ref="I26:R26" si="15">+H26</f>
        <v>2000</v>
      </c>
      <c r="J26" s="190">
        <f t="shared" si="15"/>
        <v>2000</v>
      </c>
      <c r="K26" s="190">
        <f t="shared" si="15"/>
        <v>2000</v>
      </c>
      <c r="L26" s="190">
        <f t="shared" si="15"/>
        <v>2000</v>
      </c>
      <c r="M26" s="190">
        <f t="shared" si="15"/>
        <v>2000</v>
      </c>
      <c r="N26" s="190">
        <f t="shared" si="15"/>
        <v>2000</v>
      </c>
      <c r="O26" s="190">
        <f t="shared" si="15"/>
        <v>2000</v>
      </c>
      <c r="P26" s="190">
        <f t="shared" si="15"/>
        <v>2000</v>
      </c>
      <c r="Q26" s="190">
        <f t="shared" si="15"/>
        <v>2000</v>
      </c>
      <c r="R26" s="190">
        <f t="shared" si="15"/>
        <v>2000</v>
      </c>
      <c r="S26" s="154">
        <f t="shared" si="10"/>
        <v>24000</v>
      </c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1"/>
      <c r="CE26" s="121"/>
      <c r="CF26" s="121"/>
      <c r="CG26" s="121"/>
      <c r="CH26" s="121"/>
      <c r="CI26" s="121"/>
      <c r="CJ26" s="121"/>
      <c r="CK26" s="121"/>
      <c r="CL26" s="121"/>
      <c r="CM26" s="121"/>
      <c r="CN26" s="121"/>
      <c r="CO26" s="121"/>
      <c r="CP26" s="121"/>
      <c r="CQ26" s="121"/>
      <c r="CR26" s="121"/>
      <c r="CS26" s="121"/>
      <c r="CT26" s="121"/>
      <c r="CU26" s="121"/>
      <c r="CV26" s="121"/>
      <c r="CW26" s="121"/>
      <c r="CX26" s="121"/>
      <c r="CY26" s="121"/>
      <c r="CZ26" s="121"/>
      <c r="DA26" s="121"/>
      <c r="DB26" s="121"/>
      <c r="DC26" s="121"/>
      <c r="DD26" s="121"/>
      <c r="DE26" s="121"/>
      <c r="DF26" s="121"/>
      <c r="DG26" s="121"/>
      <c r="DH26" s="121"/>
      <c r="DI26" s="121"/>
      <c r="DJ26" s="121"/>
      <c r="DK26" s="121"/>
      <c r="DL26" s="121"/>
      <c r="DM26" s="121"/>
      <c r="DN26" s="121"/>
      <c r="DO26" s="121"/>
      <c r="DP26" s="121"/>
      <c r="DQ26" s="121"/>
      <c r="DR26" s="121"/>
      <c r="DS26" s="121"/>
      <c r="DT26" s="121"/>
      <c r="DU26" s="121"/>
      <c r="DV26" s="121"/>
      <c r="DW26" s="121"/>
      <c r="DX26" s="121"/>
      <c r="DY26" s="121"/>
      <c r="DZ26" s="121"/>
      <c r="EA26" s="121"/>
      <c r="EB26" s="121"/>
      <c r="EC26" s="121"/>
      <c r="ED26" s="121"/>
      <c r="EE26" s="121"/>
      <c r="EF26" s="121"/>
      <c r="EG26" s="121"/>
      <c r="EH26" s="121"/>
      <c r="EI26" s="121"/>
      <c r="EJ26" s="121"/>
      <c r="EK26" s="121"/>
      <c r="EL26" s="121"/>
      <c r="EM26" s="121"/>
      <c r="EN26" s="121"/>
      <c r="EO26" s="121"/>
      <c r="EP26" s="121"/>
      <c r="EQ26" s="121"/>
      <c r="ER26" s="121"/>
      <c r="ES26" s="121"/>
      <c r="ET26" s="121"/>
      <c r="EU26" s="121"/>
      <c r="EV26" s="121"/>
      <c r="EW26" s="121"/>
      <c r="EX26" s="121"/>
      <c r="EY26" s="121"/>
      <c r="EZ26" s="121"/>
      <c r="FA26" s="121"/>
      <c r="FB26" s="121"/>
      <c r="FC26" s="121"/>
      <c r="FD26" s="121"/>
      <c r="FE26" s="121"/>
      <c r="FF26" s="121"/>
      <c r="FG26" s="121"/>
      <c r="FH26" s="121"/>
      <c r="FI26" s="121"/>
      <c r="FJ26" s="121"/>
      <c r="FK26" s="121"/>
      <c r="FL26" s="121"/>
      <c r="FM26" s="121"/>
      <c r="FN26" s="121"/>
      <c r="FO26" s="121"/>
      <c r="FP26" s="121"/>
      <c r="FQ26" s="121"/>
      <c r="FR26" s="121"/>
      <c r="FS26" s="121"/>
      <c r="FT26" s="121"/>
      <c r="FU26" s="121"/>
      <c r="FV26" s="121"/>
      <c r="FW26" s="121"/>
      <c r="FX26" s="121"/>
      <c r="FY26" s="121"/>
      <c r="FZ26" s="121"/>
      <c r="GA26" s="121"/>
      <c r="GB26" s="121"/>
      <c r="GC26" s="121"/>
      <c r="GD26" s="121"/>
      <c r="GE26" s="121"/>
      <c r="GF26" s="121"/>
      <c r="GG26" s="121"/>
      <c r="GH26" s="121"/>
      <c r="GI26" s="121"/>
      <c r="GJ26" s="121"/>
      <c r="GK26" s="121"/>
      <c r="GL26" s="121"/>
      <c r="GM26" s="121"/>
      <c r="GN26" s="121"/>
      <c r="GO26" s="121"/>
      <c r="GP26" s="121"/>
      <c r="GQ26" s="121"/>
      <c r="GR26" s="121"/>
      <c r="GS26" s="121"/>
      <c r="GT26" s="121"/>
      <c r="GU26" s="121"/>
      <c r="GV26" s="121"/>
      <c r="GW26" s="121"/>
      <c r="GX26" s="121"/>
      <c r="GY26" s="121"/>
      <c r="GZ26" s="121"/>
      <c r="HA26" s="121"/>
      <c r="HB26" s="121"/>
      <c r="HC26" s="121"/>
      <c r="HD26" s="121"/>
      <c r="HE26" s="121"/>
      <c r="HF26" s="121"/>
      <c r="HG26" s="121"/>
      <c r="HH26" s="121"/>
      <c r="HI26" s="121"/>
      <c r="HJ26" s="121"/>
      <c r="HK26" s="121"/>
      <c r="HL26" s="121"/>
      <c r="HM26" s="121"/>
      <c r="HN26" s="121"/>
      <c r="HO26" s="121"/>
      <c r="HP26" s="121"/>
      <c r="HQ26" s="121"/>
      <c r="HR26" s="121"/>
      <c r="HS26" s="121"/>
      <c r="HT26" s="121"/>
      <c r="HU26" s="121"/>
      <c r="HV26" s="121"/>
      <c r="HW26" s="121"/>
      <c r="HX26" s="121"/>
      <c r="HY26" s="121"/>
      <c r="HZ26" s="121"/>
      <c r="IA26" s="121"/>
      <c r="IB26" s="121"/>
      <c r="IC26" s="121"/>
      <c r="ID26" s="121"/>
      <c r="IE26" s="121"/>
    </row>
    <row r="27" spans="1:239" ht="13.5" x14ac:dyDescent="0.25">
      <c r="A27" s="121"/>
      <c r="B27" s="185"/>
      <c r="C27" s="196"/>
      <c r="D27" s="177"/>
      <c r="E27" s="176"/>
      <c r="F27" s="176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4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21"/>
      <c r="BY27" s="121"/>
      <c r="BZ27" s="121"/>
      <c r="CA27" s="121"/>
      <c r="CB27" s="121"/>
      <c r="CC27" s="121"/>
      <c r="CD27" s="121"/>
      <c r="CE27" s="121"/>
      <c r="CF27" s="121"/>
      <c r="CG27" s="121"/>
      <c r="CH27" s="121"/>
      <c r="CI27" s="121"/>
      <c r="CJ27" s="121"/>
      <c r="CK27" s="121"/>
      <c r="CL27" s="121"/>
      <c r="CM27" s="121"/>
      <c r="CN27" s="121"/>
      <c r="CO27" s="121"/>
      <c r="CP27" s="121"/>
      <c r="CQ27" s="121"/>
      <c r="CR27" s="121"/>
      <c r="CS27" s="121"/>
      <c r="CT27" s="121"/>
      <c r="CU27" s="121"/>
      <c r="CV27" s="121"/>
      <c r="CW27" s="121"/>
      <c r="CX27" s="121"/>
      <c r="CY27" s="121"/>
      <c r="CZ27" s="121"/>
      <c r="DA27" s="121"/>
      <c r="DB27" s="121"/>
      <c r="DC27" s="121"/>
      <c r="DD27" s="121"/>
      <c r="DE27" s="121"/>
      <c r="DF27" s="121"/>
      <c r="DG27" s="121"/>
      <c r="DH27" s="121"/>
      <c r="DI27" s="121"/>
      <c r="DJ27" s="121"/>
      <c r="DK27" s="121"/>
      <c r="DL27" s="121"/>
      <c r="DM27" s="121"/>
      <c r="DN27" s="121"/>
      <c r="DO27" s="121"/>
      <c r="DP27" s="121"/>
      <c r="DQ27" s="121"/>
      <c r="DR27" s="121"/>
      <c r="DS27" s="121"/>
      <c r="DT27" s="121"/>
      <c r="DU27" s="121"/>
      <c r="DV27" s="121"/>
      <c r="DW27" s="121"/>
      <c r="DX27" s="121"/>
      <c r="DY27" s="121"/>
      <c r="DZ27" s="121"/>
      <c r="EA27" s="121"/>
      <c r="EB27" s="121"/>
      <c r="EC27" s="121"/>
      <c r="ED27" s="121"/>
      <c r="EE27" s="121"/>
      <c r="EF27" s="121"/>
      <c r="EG27" s="121"/>
      <c r="EH27" s="121"/>
      <c r="EI27" s="121"/>
      <c r="EJ27" s="121"/>
      <c r="EK27" s="121"/>
      <c r="EL27" s="121"/>
      <c r="EM27" s="121"/>
      <c r="EN27" s="121"/>
      <c r="EO27" s="121"/>
      <c r="EP27" s="121"/>
      <c r="EQ27" s="121"/>
      <c r="ER27" s="121"/>
      <c r="ES27" s="121"/>
      <c r="ET27" s="121"/>
      <c r="EU27" s="121"/>
      <c r="EV27" s="121"/>
      <c r="EW27" s="121"/>
      <c r="EX27" s="121"/>
      <c r="EY27" s="121"/>
      <c r="EZ27" s="121"/>
      <c r="FA27" s="121"/>
      <c r="FB27" s="121"/>
      <c r="FC27" s="121"/>
      <c r="FD27" s="121"/>
      <c r="FE27" s="121"/>
      <c r="FF27" s="121"/>
      <c r="FG27" s="121"/>
      <c r="FH27" s="121"/>
      <c r="FI27" s="121"/>
      <c r="FJ27" s="121"/>
      <c r="FK27" s="121"/>
      <c r="FL27" s="121"/>
      <c r="FM27" s="121"/>
      <c r="FN27" s="121"/>
      <c r="FO27" s="121"/>
      <c r="FP27" s="121"/>
      <c r="FQ27" s="121"/>
      <c r="FR27" s="121"/>
      <c r="FS27" s="121"/>
      <c r="FT27" s="121"/>
      <c r="FU27" s="121"/>
      <c r="FV27" s="121"/>
      <c r="FW27" s="121"/>
      <c r="FX27" s="121"/>
      <c r="FY27" s="121"/>
      <c r="FZ27" s="121"/>
      <c r="GA27" s="121"/>
      <c r="GB27" s="121"/>
      <c r="GC27" s="121"/>
      <c r="GD27" s="121"/>
      <c r="GE27" s="121"/>
      <c r="GF27" s="121"/>
      <c r="GG27" s="121"/>
      <c r="GH27" s="121"/>
      <c r="GI27" s="121"/>
      <c r="GJ27" s="121"/>
      <c r="GK27" s="121"/>
      <c r="GL27" s="121"/>
      <c r="GM27" s="121"/>
      <c r="GN27" s="121"/>
      <c r="GO27" s="121"/>
      <c r="GP27" s="121"/>
      <c r="GQ27" s="121"/>
      <c r="GR27" s="121"/>
      <c r="GS27" s="121"/>
      <c r="GT27" s="121"/>
      <c r="GU27" s="121"/>
      <c r="GV27" s="121"/>
      <c r="GW27" s="121"/>
      <c r="GX27" s="121"/>
      <c r="GY27" s="121"/>
      <c r="GZ27" s="121"/>
      <c r="HA27" s="121"/>
      <c r="HB27" s="121"/>
      <c r="HC27" s="121"/>
      <c r="HD27" s="121"/>
      <c r="HE27" s="121"/>
      <c r="HF27" s="121"/>
      <c r="HG27" s="121"/>
      <c r="HH27" s="121"/>
      <c r="HI27" s="121"/>
      <c r="HJ27" s="121"/>
      <c r="HK27" s="121"/>
      <c r="HL27" s="121"/>
      <c r="HM27" s="121"/>
      <c r="HN27" s="121"/>
      <c r="HO27" s="121"/>
      <c r="HP27" s="121"/>
      <c r="HQ27" s="121"/>
      <c r="HR27" s="121"/>
      <c r="HS27" s="121"/>
      <c r="HT27" s="121"/>
      <c r="HU27" s="121"/>
      <c r="HV27" s="121"/>
      <c r="HW27" s="121"/>
      <c r="HX27" s="121"/>
      <c r="HY27" s="121"/>
      <c r="HZ27" s="121"/>
      <c r="IA27" s="121"/>
      <c r="IB27" s="121"/>
      <c r="IC27" s="121"/>
      <c r="ID27" s="121"/>
      <c r="IE27" s="121"/>
    </row>
    <row r="28" spans="1:239" ht="14.25" thickBot="1" x14ac:dyDescent="0.3">
      <c r="A28" s="121"/>
      <c r="B28" s="127">
        <v>5651</v>
      </c>
      <c r="C28" s="126" t="s">
        <v>162</v>
      </c>
      <c r="D28" s="125"/>
      <c r="E28" s="125"/>
      <c r="F28" s="124">
        <f>SUM(F29:F32)</f>
        <v>155700</v>
      </c>
      <c r="G28" s="124">
        <f t="shared" ref="G28:R28" si="16">SUM(G29:G32)</f>
        <v>155700</v>
      </c>
      <c r="H28" s="124">
        <f t="shared" si="16"/>
        <v>0</v>
      </c>
      <c r="I28" s="124">
        <f t="shared" si="16"/>
        <v>0</v>
      </c>
      <c r="J28" s="124">
        <f t="shared" si="16"/>
        <v>0</v>
      </c>
      <c r="K28" s="124">
        <f t="shared" si="16"/>
        <v>0</v>
      </c>
      <c r="L28" s="124">
        <f t="shared" si="16"/>
        <v>0</v>
      </c>
      <c r="M28" s="124">
        <f t="shared" si="16"/>
        <v>0</v>
      </c>
      <c r="N28" s="124">
        <f t="shared" si="16"/>
        <v>0</v>
      </c>
      <c r="O28" s="124">
        <f t="shared" si="16"/>
        <v>0</v>
      </c>
      <c r="P28" s="124">
        <f t="shared" si="16"/>
        <v>0</v>
      </c>
      <c r="Q28" s="124">
        <f t="shared" si="16"/>
        <v>0</v>
      </c>
      <c r="R28" s="124">
        <f t="shared" si="16"/>
        <v>0</v>
      </c>
      <c r="S28" s="124">
        <f>SUM(G28:R28)</f>
        <v>155700</v>
      </c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  <c r="CD28" s="121"/>
      <c r="CE28" s="121"/>
      <c r="CF28" s="121"/>
      <c r="CG28" s="121"/>
      <c r="CH28" s="121"/>
      <c r="CI28" s="121"/>
      <c r="CJ28" s="121"/>
      <c r="CK28" s="121"/>
      <c r="CL28" s="121"/>
      <c r="CM28" s="121"/>
      <c r="CN28" s="121"/>
      <c r="CO28" s="121"/>
      <c r="CP28" s="121"/>
      <c r="CQ28" s="121"/>
      <c r="CR28" s="121"/>
      <c r="CS28" s="121"/>
      <c r="CT28" s="121"/>
      <c r="CU28" s="121"/>
      <c r="CV28" s="121"/>
      <c r="CW28" s="121"/>
      <c r="CX28" s="121"/>
      <c r="CY28" s="121"/>
      <c r="CZ28" s="121"/>
      <c r="DA28" s="121"/>
      <c r="DB28" s="121"/>
      <c r="DC28" s="121"/>
      <c r="DD28" s="121"/>
      <c r="DE28" s="121"/>
      <c r="DF28" s="121"/>
      <c r="DG28" s="121"/>
      <c r="DH28" s="121"/>
      <c r="DI28" s="121"/>
      <c r="DJ28" s="121"/>
      <c r="DK28" s="121"/>
      <c r="DL28" s="121"/>
      <c r="DM28" s="121"/>
      <c r="DN28" s="121"/>
      <c r="DO28" s="121"/>
      <c r="DP28" s="121"/>
      <c r="DQ28" s="121"/>
      <c r="DR28" s="121"/>
      <c r="DS28" s="121"/>
      <c r="DT28" s="121"/>
      <c r="DU28" s="121"/>
      <c r="DV28" s="121"/>
      <c r="DW28" s="121"/>
      <c r="DX28" s="121"/>
      <c r="DY28" s="121"/>
      <c r="DZ28" s="121"/>
      <c r="EA28" s="121"/>
      <c r="EB28" s="121"/>
      <c r="EC28" s="121"/>
      <c r="ED28" s="121"/>
      <c r="EE28" s="121"/>
      <c r="EF28" s="121"/>
      <c r="EG28" s="121"/>
      <c r="EH28" s="121"/>
      <c r="EI28" s="121"/>
      <c r="EJ28" s="121"/>
      <c r="EK28" s="121"/>
      <c r="EL28" s="121"/>
      <c r="EM28" s="121"/>
      <c r="EN28" s="121"/>
      <c r="EO28" s="121"/>
      <c r="EP28" s="121"/>
      <c r="EQ28" s="121"/>
      <c r="ER28" s="121"/>
      <c r="ES28" s="121"/>
      <c r="ET28" s="121"/>
      <c r="EU28" s="121"/>
      <c r="EV28" s="121"/>
      <c r="EW28" s="121"/>
      <c r="EX28" s="121"/>
      <c r="EY28" s="121"/>
      <c r="EZ28" s="121"/>
      <c r="FA28" s="121"/>
      <c r="FB28" s="121"/>
      <c r="FC28" s="121"/>
      <c r="FD28" s="121"/>
      <c r="FE28" s="121"/>
      <c r="FF28" s="121"/>
      <c r="FG28" s="121"/>
      <c r="FH28" s="121"/>
      <c r="FI28" s="121"/>
      <c r="FJ28" s="121"/>
      <c r="FK28" s="121"/>
      <c r="FL28" s="121"/>
      <c r="FM28" s="121"/>
      <c r="FN28" s="121"/>
      <c r="FO28" s="121"/>
      <c r="FP28" s="121"/>
      <c r="FQ28" s="121"/>
      <c r="FR28" s="121"/>
      <c r="FS28" s="121"/>
      <c r="FT28" s="121"/>
      <c r="FU28" s="121"/>
      <c r="FV28" s="121"/>
      <c r="FW28" s="121"/>
      <c r="FX28" s="121"/>
      <c r="FY28" s="121"/>
      <c r="FZ28" s="121"/>
      <c r="GA28" s="121"/>
      <c r="GB28" s="121"/>
      <c r="GC28" s="121"/>
      <c r="GD28" s="121"/>
      <c r="GE28" s="121"/>
      <c r="GF28" s="121"/>
      <c r="GG28" s="121"/>
      <c r="GH28" s="121"/>
      <c r="GI28" s="121"/>
      <c r="GJ28" s="121"/>
      <c r="GK28" s="121"/>
      <c r="GL28" s="121"/>
      <c r="GM28" s="121"/>
      <c r="GN28" s="121"/>
      <c r="GO28" s="121"/>
      <c r="GP28" s="121"/>
      <c r="GQ28" s="121"/>
      <c r="GR28" s="121"/>
      <c r="GS28" s="121"/>
      <c r="GT28" s="121"/>
      <c r="GU28" s="121"/>
      <c r="GV28" s="121"/>
      <c r="GW28" s="121"/>
      <c r="GX28" s="121"/>
      <c r="GY28" s="121"/>
      <c r="GZ28" s="121"/>
      <c r="HA28" s="121"/>
      <c r="HB28" s="121"/>
      <c r="HC28" s="121"/>
      <c r="HD28" s="121"/>
      <c r="HE28" s="121"/>
      <c r="HF28" s="121"/>
      <c r="HG28" s="121"/>
      <c r="HH28" s="121"/>
      <c r="HI28" s="121"/>
      <c r="HJ28" s="121"/>
      <c r="HK28" s="121"/>
      <c r="HL28" s="121"/>
      <c r="HM28" s="121"/>
      <c r="HN28" s="121"/>
      <c r="HO28" s="121"/>
      <c r="HP28" s="121"/>
      <c r="HQ28" s="121"/>
      <c r="HR28" s="121"/>
      <c r="HS28" s="121"/>
      <c r="HT28" s="121"/>
      <c r="HU28" s="121"/>
      <c r="HV28" s="121"/>
      <c r="HW28" s="121"/>
      <c r="HX28" s="121"/>
      <c r="HY28" s="121"/>
      <c r="HZ28" s="121"/>
      <c r="IA28" s="121"/>
      <c r="IB28" s="121"/>
      <c r="IC28" s="121"/>
      <c r="ID28" s="121"/>
      <c r="IE28" s="121"/>
    </row>
    <row r="29" spans="1:239" ht="13.5" x14ac:dyDescent="0.25">
      <c r="A29" s="121"/>
      <c r="B29" s="174">
        <v>5651</v>
      </c>
      <c r="C29" s="173" t="str">
        <f>+'[2]Costos Analisis Casillas'!$C$17</f>
        <v>4 Equipos de comunicación satelital</v>
      </c>
      <c r="D29" s="172">
        <v>4</v>
      </c>
      <c r="E29" s="171">
        <f>+'[2]Costos Analisis Casillas'!$E$17/4</f>
        <v>29925</v>
      </c>
      <c r="F29" s="171">
        <f>+D29*E29</f>
        <v>119700</v>
      </c>
      <c r="G29" s="217">
        <f>+F29</f>
        <v>119700</v>
      </c>
      <c r="H29" s="217"/>
      <c r="I29" s="217">
        <v>0</v>
      </c>
      <c r="J29" s="217"/>
      <c r="K29" s="217"/>
      <c r="L29" s="217">
        <v>0</v>
      </c>
      <c r="M29" s="217"/>
      <c r="N29" s="217"/>
      <c r="O29" s="217"/>
      <c r="P29" s="217"/>
      <c r="Q29" s="217"/>
      <c r="R29" s="217"/>
      <c r="S29" s="170">
        <f t="shared" ref="S29:S32" si="17">SUM(G29:R29)</f>
        <v>119700</v>
      </c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  <c r="BM29" s="121"/>
      <c r="BN29" s="121"/>
      <c r="BO29" s="121"/>
      <c r="BP29" s="121"/>
      <c r="BQ29" s="121"/>
      <c r="BR29" s="121"/>
      <c r="BS29" s="121"/>
      <c r="BT29" s="121"/>
      <c r="BU29" s="121"/>
      <c r="BV29" s="121"/>
      <c r="BW29" s="121"/>
      <c r="BX29" s="121"/>
      <c r="BY29" s="121"/>
      <c r="BZ29" s="121"/>
      <c r="CA29" s="121"/>
      <c r="CB29" s="121"/>
      <c r="CC29" s="121"/>
      <c r="CD29" s="121"/>
      <c r="CE29" s="121"/>
      <c r="CF29" s="121"/>
      <c r="CG29" s="121"/>
      <c r="CH29" s="121"/>
      <c r="CI29" s="121"/>
      <c r="CJ29" s="121"/>
      <c r="CK29" s="121"/>
      <c r="CL29" s="121"/>
      <c r="CM29" s="121"/>
      <c r="CN29" s="121"/>
      <c r="CO29" s="121"/>
      <c r="CP29" s="121"/>
      <c r="CQ29" s="121"/>
      <c r="CR29" s="121"/>
      <c r="CS29" s="121"/>
      <c r="CT29" s="121"/>
      <c r="CU29" s="121"/>
      <c r="CV29" s="121"/>
      <c r="CW29" s="121"/>
      <c r="CX29" s="121"/>
      <c r="CY29" s="121"/>
      <c r="CZ29" s="121"/>
      <c r="DA29" s="121"/>
      <c r="DB29" s="121"/>
      <c r="DC29" s="121"/>
      <c r="DD29" s="121"/>
      <c r="DE29" s="121"/>
      <c r="DF29" s="121"/>
      <c r="DG29" s="121"/>
      <c r="DH29" s="121"/>
      <c r="DI29" s="121"/>
      <c r="DJ29" s="121"/>
      <c r="DK29" s="121"/>
      <c r="DL29" s="121"/>
      <c r="DM29" s="121"/>
      <c r="DN29" s="121"/>
      <c r="DO29" s="121"/>
      <c r="DP29" s="121"/>
      <c r="DQ29" s="121"/>
      <c r="DR29" s="121"/>
      <c r="DS29" s="121"/>
      <c r="DT29" s="121"/>
      <c r="DU29" s="121"/>
      <c r="DV29" s="121"/>
      <c r="DW29" s="121"/>
      <c r="DX29" s="121"/>
      <c r="DY29" s="121"/>
      <c r="DZ29" s="121"/>
      <c r="EA29" s="121"/>
      <c r="EB29" s="121"/>
      <c r="EC29" s="121"/>
      <c r="ED29" s="121"/>
      <c r="EE29" s="121"/>
      <c r="EF29" s="121"/>
      <c r="EG29" s="121"/>
      <c r="EH29" s="121"/>
      <c r="EI29" s="121"/>
      <c r="EJ29" s="121"/>
      <c r="EK29" s="121"/>
      <c r="EL29" s="121"/>
      <c r="EM29" s="121"/>
      <c r="EN29" s="121"/>
      <c r="EO29" s="121"/>
      <c r="EP29" s="121"/>
      <c r="EQ29" s="121"/>
      <c r="ER29" s="121"/>
      <c r="ES29" s="121"/>
      <c r="ET29" s="121"/>
      <c r="EU29" s="121"/>
      <c r="EV29" s="121"/>
      <c r="EW29" s="121"/>
      <c r="EX29" s="121"/>
      <c r="EY29" s="121"/>
      <c r="EZ29" s="121"/>
      <c r="FA29" s="121"/>
      <c r="FB29" s="121"/>
      <c r="FC29" s="121"/>
      <c r="FD29" s="121"/>
      <c r="FE29" s="121"/>
      <c r="FF29" s="121"/>
      <c r="FG29" s="121"/>
      <c r="FH29" s="121"/>
      <c r="FI29" s="121"/>
      <c r="FJ29" s="121"/>
      <c r="FK29" s="121"/>
      <c r="FL29" s="121"/>
      <c r="FM29" s="121"/>
      <c r="FN29" s="121"/>
      <c r="FO29" s="121"/>
      <c r="FP29" s="121"/>
      <c r="FQ29" s="121"/>
      <c r="FR29" s="121"/>
      <c r="FS29" s="121"/>
      <c r="FT29" s="121"/>
      <c r="FU29" s="121"/>
      <c r="FV29" s="121"/>
      <c r="FW29" s="121"/>
      <c r="FX29" s="121"/>
      <c r="FY29" s="121"/>
      <c r="FZ29" s="121"/>
      <c r="GA29" s="121"/>
      <c r="GB29" s="121"/>
      <c r="GC29" s="121"/>
      <c r="GD29" s="121"/>
      <c r="GE29" s="121"/>
      <c r="GF29" s="121"/>
      <c r="GG29" s="121"/>
      <c r="GH29" s="121"/>
      <c r="GI29" s="121"/>
      <c r="GJ29" s="121"/>
      <c r="GK29" s="121"/>
      <c r="GL29" s="121"/>
      <c r="GM29" s="121"/>
      <c r="GN29" s="121"/>
      <c r="GO29" s="121"/>
      <c r="GP29" s="121"/>
      <c r="GQ29" s="121"/>
      <c r="GR29" s="121"/>
      <c r="GS29" s="121"/>
      <c r="GT29" s="121"/>
      <c r="GU29" s="121"/>
      <c r="GV29" s="121"/>
      <c r="GW29" s="121"/>
      <c r="GX29" s="121"/>
      <c r="GY29" s="121"/>
      <c r="GZ29" s="121"/>
      <c r="HA29" s="121"/>
      <c r="HB29" s="121"/>
      <c r="HC29" s="121"/>
      <c r="HD29" s="121"/>
      <c r="HE29" s="121"/>
      <c r="HF29" s="121"/>
      <c r="HG29" s="121"/>
      <c r="HH29" s="121"/>
      <c r="HI29" s="121"/>
      <c r="HJ29" s="121"/>
      <c r="HK29" s="121"/>
      <c r="HL29" s="121"/>
      <c r="HM29" s="121"/>
      <c r="HN29" s="121"/>
      <c r="HO29" s="121"/>
      <c r="HP29" s="121"/>
      <c r="HQ29" s="121"/>
      <c r="HR29" s="121"/>
      <c r="HS29" s="121"/>
      <c r="HT29" s="121"/>
      <c r="HU29" s="121"/>
      <c r="HV29" s="121"/>
      <c r="HW29" s="121"/>
      <c r="HX29" s="121"/>
      <c r="HY29" s="121"/>
      <c r="HZ29" s="121"/>
      <c r="IA29" s="121"/>
      <c r="IB29" s="121"/>
      <c r="IC29" s="121"/>
      <c r="ID29" s="121"/>
      <c r="IE29" s="121"/>
    </row>
    <row r="30" spans="1:239" ht="13.5" x14ac:dyDescent="0.25">
      <c r="A30" s="121"/>
      <c r="B30" s="169">
        <v>5651</v>
      </c>
      <c r="C30" s="168" t="str">
        <f>+'[2]Costos Analisis Casillas'!$C$19</f>
        <v>8 Equipos de comunicación celular TELCEL</v>
      </c>
      <c r="D30" s="167">
        <v>8</v>
      </c>
      <c r="E30" s="159">
        <f>+'[2]Costos Analisis Casillas'!$E$19/8</f>
        <v>1500</v>
      </c>
      <c r="F30" s="159">
        <f>+D30*E30</f>
        <v>12000</v>
      </c>
      <c r="G30" s="166">
        <f>+F30</f>
        <v>12000</v>
      </c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5">
        <f t="shared" si="17"/>
        <v>12000</v>
      </c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  <c r="DJ30" s="121"/>
      <c r="DK30" s="121"/>
      <c r="DL30" s="121"/>
      <c r="DM30" s="121"/>
      <c r="DN30" s="121"/>
      <c r="DO30" s="121"/>
      <c r="DP30" s="121"/>
      <c r="DQ30" s="121"/>
      <c r="DR30" s="121"/>
      <c r="DS30" s="121"/>
      <c r="DT30" s="121"/>
      <c r="DU30" s="121"/>
      <c r="DV30" s="121"/>
      <c r="DW30" s="121"/>
      <c r="DX30" s="121"/>
      <c r="DY30" s="121"/>
      <c r="DZ30" s="121"/>
      <c r="EA30" s="121"/>
      <c r="EB30" s="121"/>
      <c r="EC30" s="121"/>
      <c r="ED30" s="121"/>
      <c r="EE30" s="121"/>
      <c r="EF30" s="121"/>
      <c r="EG30" s="121"/>
      <c r="EH30" s="121"/>
      <c r="EI30" s="121"/>
      <c r="EJ30" s="121"/>
      <c r="EK30" s="121"/>
      <c r="EL30" s="121"/>
      <c r="EM30" s="121"/>
      <c r="EN30" s="121"/>
      <c r="EO30" s="121"/>
      <c r="EP30" s="121"/>
      <c r="EQ30" s="121"/>
      <c r="ER30" s="121"/>
      <c r="ES30" s="121"/>
      <c r="ET30" s="121"/>
      <c r="EU30" s="121"/>
      <c r="EV30" s="121"/>
      <c r="EW30" s="121"/>
      <c r="EX30" s="121"/>
      <c r="EY30" s="121"/>
      <c r="EZ30" s="121"/>
      <c r="FA30" s="121"/>
      <c r="FB30" s="121"/>
      <c r="FC30" s="121"/>
      <c r="FD30" s="121"/>
      <c r="FE30" s="121"/>
      <c r="FF30" s="121"/>
      <c r="FG30" s="121"/>
      <c r="FH30" s="121"/>
      <c r="FI30" s="121"/>
      <c r="FJ30" s="121"/>
      <c r="FK30" s="121"/>
      <c r="FL30" s="121"/>
      <c r="FM30" s="121"/>
      <c r="FN30" s="121"/>
      <c r="FO30" s="121"/>
      <c r="FP30" s="121"/>
      <c r="FQ30" s="121"/>
      <c r="FR30" s="121"/>
      <c r="FS30" s="121"/>
      <c r="FT30" s="121"/>
      <c r="FU30" s="121"/>
      <c r="FV30" s="121"/>
      <c r="FW30" s="121"/>
      <c r="FX30" s="121"/>
      <c r="FY30" s="121"/>
      <c r="FZ30" s="121"/>
      <c r="GA30" s="121"/>
      <c r="GB30" s="121"/>
      <c r="GC30" s="121"/>
      <c r="GD30" s="121"/>
      <c r="GE30" s="121"/>
      <c r="GF30" s="121"/>
      <c r="GG30" s="121"/>
      <c r="GH30" s="121"/>
      <c r="GI30" s="121"/>
      <c r="GJ30" s="121"/>
      <c r="GK30" s="121"/>
      <c r="GL30" s="121"/>
      <c r="GM30" s="121"/>
      <c r="GN30" s="121"/>
      <c r="GO30" s="121"/>
      <c r="GP30" s="121"/>
      <c r="GQ30" s="121"/>
      <c r="GR30" s="121"/>
      <c r="GS30" s="121"/>
      <c r="GT30" s="121"/>
      <c r="GU30" s="121"/>
      <c r="GV30" s="121"/>
      <c r="GW30" s="121"/>
      <c r="GX30" s="121"/>
      <c r="GY30" s="121"/>
      <c r="GZ30" s="121"/>
      <c r="HA30" s="121"/>
      <c r="HB30" s="121"/>
      <c r="HC30" s="121"/>
      <c r="HD30" s="121"/>
      <c r="HE30" s="121"/>
      <c r="HF30" s="121"/>
      <c r="HG30" s="121"/>
      <c r="HH30" s="121"/>
      <c r="HI30" s="121"/>
      <c r="HJ30" s="121"/>
      <c r="HK30" s="121"/>
      <c r="HL30" s="121"/>
      <c r="HM30" s="121"/>
      <c r="HN30" s="121"/>
      <c r="HO30" s="121"/>
      <c r="HP30" s="121"/>
      <c r="HQ30" s="121"/>
      <c r="HR30" s="121"/>
      <c r="HS30" s="121"/>
      <c r="HT30" s="121"/>
      <c r="HU30" s="121"/>
      <c r="HV30" s="121"/>
      <c r="HW30" s="121"/>
      <c r="HX30" s="121"/>
      <c r="HY30" s="121"/>
      <c r="HZ30" s="121"/>
      <c r="IA30" s="121"/>
      <c r="IB30" s="121"/>
      <c r="IC30" s="121"/>
      <c r="ID30" s="121"/>
      <c r="IE30" s="121"/>
    </row>
    <row r="31" spans="1:239" ht="13.5" x14ac:dyDescent="0.25">
      <c r="A31" s="121"/>
      <c r="B31" s="160">
        <v>5651</v>
      </c>
      <c r="C31" s="155" t="str">
        <f>+'[2]Costos Analisis Casillas'!$C$20</f>
        <v>8 Equipos de comunicación celular IUSACEL</v>
      </c>
      <c r="D31" s="180">
        <v>8</v>
      </c>
      <c r="E31" s="156">
        <f>+'[2]Costos Analisis Casillas'!$E$20/8</f>
        <v>1500</v>
      </c>
      <c r="F31" s="159">
        <f>+D31*E31</f>
        <v>12000</v>
      </c>
      <c r="G31" s="183">
        <f>+F31</f>
        <v>12000</v>
      </c>
      <c r="H31" s="165"/>
      <c r="I31" s="165"/>
      <c r="J31" s="165"/>
      <c r="K31" s="165"/>
      <c r="L31" s="165"/>
      <c r="M31" s="183"/>
      <c r="N31" s="165"/>
      <c r="O31" s="165"/>
      <c r="P31" s="165"/>
      <c r="Q31" s="165"/>
      <c r="R31" s="165"/>
      <c r="S31" s="165">
        <f t="shared" si="17"/>
        <v>12000</v>
      </c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  <c r="CD31" s="121"/>
      <c r="CE31" s="121"/>
      <c r="CF31" s="121"/>
      <c r="CG31" s="121"/>
      <c r="CH31" s="121"/>
      <c r="CI31" s="121"/>
      <c r="CJ31" s="121"/>
      <c r="CK31" s="121"/>
      <c r="CL31" s="121"/>
      <c r="CM31" s="121"/>
      <c r="CN31" s="121"/>
      <c r="CO31" s="121"/>
      <c r="CP31" s="121"/>
      <c r="CQ31" s="121"/>
      <c r="CR31" s="121"/>
      <c r="CS31" s="121"/>
      <c r="CT31" s="121"/>
      <c r="CU31" s="121"/>
      <c r="CV31" s="121"/>
      <c r="CW31" s="121"/>
      <c r="CX31" s="121"/>
      <c r="CY31" s="121"/>
      <c r="CZ31" s="121"/>
      <c r="DA31" s="121"/>
      <c r="DB31" s="121"/>
      <c r="DC31" s="121"/>
      <c r="DD31" s="121"/>
      <c r="DE31" s="121"/>
      <c r="DF31" s="121"/>
      <c r="DG31" s="121"/>
      <c r="DH31" s="121"/>
      <c r="DI31" s="121"/>
      <c r="DJ31" s="121"/>
      <c r="DK31" s="121"/>
      <c r="DL31" s="121"/>
      <c r="DM31" s="121"/>
      <c r="DN31" s="121"/>
      <c r="DO31" s="121"/>
      <c r="DP31" s="121"/>
      <c r="DQ31" s="121"/>
      <c r="DR31" s="121"/>
      <c r="DS31" s="121"/>
      <c r="DT31" s="121"/>
      <c r="DU31" s="121"/>
      <c r="DV31" s="121"/>
      <c r="DW31" s="121"/>
      <c r="DX31" s="121"/>
      <c r="DY31" s="121"/>
      <c r="DZ31" s="121"/>
      <c r="EA31" s="121"/>
      <c r="EB31" s="121"/>
      <c r="EC31" s="121"/>
      <c r="ED31" s="121"/>
      <c r="EE31" s="121"/>
      <c r="EF31" s="121"/>
      <c r="EG31" s="121"/>
      <c r="EH31" s="121"/>
      <c r="EI31" s="121"/>
      <c r="EJ31" s="121"/>
      <c r="EK31" s="121"/>
      <c r="EL31" s="121"/>
      <c r="EM31" s="121"/>
      <c r="EN31" s="121"/>
      <c r="EO31" s="121"/>
      <c r="EP31" s="121"/>
      <c r="EQ31" s="121"/>
      <c r="ER31" s="121"/>
      <c r="ES31" s="121"/>
      <c r="ET31" s="121"/>
      <c r="EU31" s="121"/>
      <c r="EV31" s="121"/>
      <c r="EW31" s="121"/>
      <c r="EX31" s="121"/>
      <c r="EY31" s="121"/>
      <c r="EZ31" s="121"/>
      <c r="FA31" s="121"/>
      <c r="FB31" s="121"/>
      <c r="FC31" s="121"/>
      <c r="FD31" s="121"/>
      <c r="FE31" s="121"/>
      <c r="FF31" s="121"/>
      <c r="FG31" s="121"/>
      <c r="FH31" s="121"/>
      <c r="FI31" s="121"/>
      <c r="FJ31" s="121"/>
      <c r="FK31" s="121"/>
      <c r="FL31" s="121"/>
      <c r="FM31" s="121"/>
      <c r="FN31" s="121"/>
      <c r="FO31" s="121"/>
      <c r="FP31" s="121"/>
      <c r="FQ31" s="121"/>
      <c r="FR31" s="121"/>
      <c r="FS31" s="121"/>
      <c r="FT31" s="121"/>
      <c r="FU31" s="121"/>
      <c r="FV31" s="121"/>
      <c r="FW31" s="121"/>
      <c r="FX31" s="121"/>
      <c r="FY31" s="121"/>
      <c r="FZ31" s="121"/>
      <c r="GA31" s="121"/>
      <c r="GB31" s="121"/>
      <c r="GC31" s="121"/>
      <c r="GD31" s="121"/>
      <c r="GE31" s="121"/>
      <c r="GF31" s="121"/>
      <c r="GG31" s="121"/>
      <c r="GH31" s="121"/>
      <c r="GI31" s="121"/>
      <c r="GJ31" s="121"/>
      <c r="GK31" s="121"/>
      <c r="GL31" s="121"/>
      <c r="GM31" s="121"/>
      <c r="GN31" s="121"/>
      <c r="GO31" s="121"/>
      <c r="GP31" s="121"/>
      <c r="GQ31" s="121"/>
      <c r="GR31" s="121"/>
      <c r="GS31" s="121"/>
      <c r="GT31" s="121"/>
      <c r="GU31" s="121"/>
      <c r="GV31" s="121"/>
      <c r="GW31" s="121"/>
      <c r="GX31" s="121"/>
      <c r="GY31" s="121"/>
      <c r="GZ31" s="121"/>
      <c r="HA31" s="121"/>
      <c r="HB31" s="121"/>
      <c r="HC31" s="121"/>
      <c r="HD31" s="121"/>
      <c r="HE31" s="121"/>
      <c r="HF31" s="121"/>
      <c r="HG31" s="121"/>
      <c r="HH31" s="121"/>
      <c r="HI31" s="121"/>
      <c r="HJ31" s="121"/>
      <c r="HK31" s="121"/>
      <c r="HL31" s="121"/>
      <c r="HM31" s="121"/>
      <c r="HN31" s="121"/>
      <c r="HO31" s="121"/>
      <c r="HP31" s="121"/>
      <c r="HQ31" s="121"/>
      <c r="HR31" s="121"/>
      <c r="HS31" s="121"/>
      <c r="HT31" s="121"/>
      <c r="HU31" s="121"/>
      <c r="HV31" s="121"/>
      <c r="HW31" s="121"/>
      <c r="HX31" s="121"/>
      <c r="HY31" s="121"/>
      <c r="HZ31" s="121"/>
      <c r="IA31" s="121"/>
      <c r="IB31" s="121"/>
      <c r="IC31" s="121"/>
      <c r="ID31" s="121"/>
      <c r="IE31" s="121"/>
    </row>
    <row r="32" spans="1:239" ht="13.5" x14ac:dyDescent="0.25">
      <c r="A32" s="121"/>
      <c r="B32" s="160">
        <v>5651</v>
      </c>
      <c r="C32" s="155" t="str">
        <f>+'[2]Costos Analisis Casillas'!$C$21</f>
        <v>8 Equipos de comunicación celular MOVISTAR</v>
      </c>
      <c r="D32" s="188">
        <v>8</v>
      </c>
      <c r="E32" s="156">
        <f>+'[2]Costos Analisis Casillas'!$E$21/8</f>
        <v>1500</v>
      </c>
      <c r="F32" s="159">
        <f>+D32*E32</f>
        <v>12000</v>
      </c>
      <c r="G32" s="183">
        <f>+F32</f>
        <v>12000</v>
      </c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79">
        <f t="shared" si="17"/>
        <v>12000</v>
      </c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  <c r="DJ32" s="121"/>
      <c r="DK32" s="121"/>
      <c r="DL32" s="121"/>
      <c r="DM32" s="121"/>
      <c r="DN32" s="121"/>
      <c r="DO32" s="121"/>
      <c r="DP32" s="121"/>
      <c r="DQ32" s="121"/>
      <c r="DR32" s="121"/>
      <c r="DS32" s="121"/>
      <c r="DT32" s="121"/>
      <c r="DU32" s="121"/>
      <c r="DV32" s="121"/>
      <c r="DW32" s="121"/>
      <c r="DX32" s="121"/>
      <c r="DY32" s="121"/>
      <c r="DZ32" s="121"/>
      <c r="EA32" s="121"/>
      <c r="EB32" s="121"/>
      <c r="EC32" s="121"/>
      <c r="ED32" s="121"/>
      <c r="EE32" s="121"/>
      <c r="EF32" s="121"/>
      <c r="EG32" s="121"/>
      <c r="EH32" s="121"/>
      <c r="EI32" s="121"/>
      <c r="EJ32" s="121"/>
      <c r="EK32" s="121"/>
      <c r="EL32" s="121"/>
      <c r="EM32" s="121"/>
      <c r="EN32" s="121"/>
      <c r="EO32" s="121"/>
      <c r="EP32" s="121"/>
      <c r="EQ32" s="121"/>
      <c r="ER32" s="121"/>
      <c r="ES32" s="121"/>
      <c r="ET32" s="121"/>
      <c r="EU32" s="121"/>
      <c r="EV32" s="121"/>
      <c r="EW32" s="121"/>
      <c r="EX32" s="121"/>
      <c r="EY32" s="121"/>
      <c r="EZ32" s="121"/>
      <c r="FA32" s="121"/>
      <c r="FB32" s="121"/>
      <c r="FC32" s="121"/>
      <c r="FD32" s="121"/>
      <c r="FE32" s="121"/>
      <c r="FF32" s="121"/>
      <c r="FG32" s="121"/>
      <c r="FH32" s="121"/>
      <c r="FI32" s="121"/>
      <c r="FJ32" s="121"/>
      <c r="FK32" s="121"/>
      <c r="FL32" s="121"/>
      <c r="FM32" s="121"/>
      <c r="FN32" s="121"/>
      <c r="FO32" s="121"/>
      <c r="FP32" s="121"/>
      <c r="FQ32" s="121"/>
      <c r="FR32" s="121"/>
      <c r="FS32" s="121"/>
      <c r="FT32" s="121"/>
      <c r="FU32" s="121"/>
      <c r="FV32" s="121"/>
      <c r="FW32" s="121"/>
      <c r="FX32" s="121"/>
      <c r="FY32" s="121"/>
      <c r="FZ32" s="121"/>
      <c r="GA32" s="121"/>
      <c r="GB32" s="121"/>
      <c r="GC32" s="121"/>
      <c r="GD32" s="121"/>
      <c r="GE32" s="121"/>
      <c r="GF32" s="121"/>
      <c r="GG32" s="121"/>
      <c r="GH32" s="121"/>
      <c r="GI32" s="121"/>
      <c r="GJ32" s="121"/>
      <c r="GK32" s="121"/>
      <c r="GL32" s="121"/>
      <c r="GM32" s="121"/>
      <c r="GN32" s="121"/>
      <c r="GO32" s="121"/>
      <c r="GP32" s="121"/>
      <c r="GQ32" s="121"/>
      <c r="GR32" s="121"/>
      <c r="GS32" s="121"/>
      <c r="GT32" s="121"/>
      <c r="GU32" s="121"/>
      <c r="GV32" s="121"/>
      <c r="GW32" s="121"/>
      <c r="GX32" s="121"/>
      <c r="GY32" s="121"/>
      <c r="GZ32" s="121"/>
      <c r="HA32" s="121"/>
      <c r="HB32" s="121"/>
      <c r="HC32" s="121"/>
      <c r="HD32" s="121"/>
      <c r="HE32" s="121"/>
      <c r="HF32" s="121"/>
      <c r="HG32" s="121"/>
      <c r="HH32" s="121"/>
      <c r="HI32" s="121"/>
      <c r="HJ32" s="121"/>
      <c r="HK32" s="121"/>
      <c r="HL32" s="121"/>
      <c r="HM32" s="121"/>
      <c r="HN32" s="121"/>
      <c r="HO32" s="121"/>
      <c r="HP32" s="121"/>
      <c r="HQ32" s="121"/>
      <c r="HR32" s="121"/>
      <c r="HS32" s="121"/>
      <c r="HT32" s="121"/>
      <c r="HU32" s="121"/>
      <c r="HV32" s="121"/>
      <c r="HW32" s="121"/>
      <c r="HX32" s="121"/>
      <c r="HY32" s="121"/>
      <c r="HZ32" s="121"/>
      <c r="IA32" s="121"/>
      <c r="IB32" s="121"/>
      <c r="IC32" s="121"/>
      <c r="ID32" s="121"/>
      <c r="IE32" s="121"/>
    </row>
    <row r="33" spans="1:239" s="148" customFormat="1" ht="18.75" thickBot="1" x14ac:dyDescent="0.3">
      <c r="A33" s="141"/>
      <c r="B33" s="215"/>
      <c r="C33" s="152" t="s">
        <v>140</v>
      </c>
      <c r="D33" s="214"/>
      <c r="E33" s="213"/>
      <c r="F33" s="213">
        <f>+F9+F12+F15+F19+F22+F25+F28</f>
        <v>975673.4</v>
      </c>
      <c r="G33" s="213">
        <f t="shared" ref="G33:R33" si="18">+G9+G12+G15+G19+G22+G25+G28</f>
        <v>253841.11666666664</v>
      </c>
      <c r="H33" s="213">
        <f t="shared" si="18"/>
        <v>65621.116666666669</v>
      </c>
      <c r="I33" s="213">
        <f t="shared" si="18"/>
        <v>65621.116666666669</v>
      </c>
      <c r="J33" s="213">
        <f t="shared" si="18"/>
        <v>65621.116666666669</v>
      </c>
      <c r="K33" s="213">
        <f t="shared" si="18"/>
        <v>65621.116666666669</v>
      </c>
      <c r="L33" s="213">
        <f t="shared" si="18"/>
        <v>65621.116666666669</v>
      </c>
      <c r="M33" s="213">
        <f t="shared" si="18"/>
        <v>65621.116666666669</v>
      </c>
      <c r="N33" s="213">
        <f t="shared" si="18"/>
        <v>65621.116666666669</v>
      </c>
      <c r="O33" s="213">
        <f t="shared" si="18"/>
        <v>65621.116666666669</v>
      </c>
      <c r="P33" s="213">
        <f t="shared" si="18"/>
        <v>65621.116666666669</v>
      </c>
      <c r="Q33" s="213">
        <f t="shared" si="18"/>
        <v>65621.116666666669</v>
      </c>
      <c r="R33" s="213">
        <f t="shared" si="18"/>
        <v>65621.116666666669</v>
      </c>
      <c r="S33" s="213">
        <f>SUM(G33:R33)</f>
        <v>975673.40000000026</v>
      </c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  <c r="BI33" s="149"/>
      <c r="BJ33" s="149"/>
      <c r="BK33" s="149"/>
      <c r="BL33" s="149"/>
      <c r="BM33" s="149"/>
      <c r="BN33" s="149"/>
      <c r="BO33" s="149"/>
      <c r="BP33" s="149"/>
      <c r="BQ33" s="149"/>
      <c r="BR33" s="149"/>
      <c r="BS33" s="149"/>
      <c r="BT33" s="149"/>
      <c r="BU33" s="149"/>
      <c r="BV33" s="149"/>
      <c r="BW33" s="149"/>
      <c r="BX33" s="149"/>
      <c r="BY33" s="149"/>
      <c r="BZ33" s="149"/>
      <c r="CA33" s="149"/>
      <c r="CB33" s="149"/>
      <c r="CC33" s="149"/>
      <c r="CD33" s="149"/>
      <c r="CE33" s="149"/>
      <c r="CF33" s="149"/>
      <c r="CG33" s="149"/>
      <c r="CH33" s="149"/>
      <c r="CI33" s="149"/>
      <c r="CJ33" s="149"/>
      <c r="CK33" s="149"/>
      <c r="CL33" s="149"/>
      <c r="CM33" s="149"/>
      <c r="CN33" s="149"/>
      <c r="CO33" s="149"/>
      <c r="CP33" s="149"/>
      <c r="CQ33" s="149"/>
      <c r="CR33" s="149"/>
      <c r="CS33" s="149"/>
      <c r="CT33" s="149"/>
      <c r="CU33" s="149"/>
      <c r="CV33" s="149"/>
      <c r="CW33" s="149"/>
      <c r="CX33" s="149"/>
      <c r="CY33" s="149"/>
      <c r="CZ33" s="149"/>
      <c r="DA33" s="149"/>
      <c r="DB33" s="149"/>
      <c r="DC33" s="149"/>
      <c r="DD33" s="149"/>
      <c r="DE33" s="149"/>
      <c r="DF33" s="149"/>
      <c r="DG33" s="149"/>
      <c r="DH33" s="149"/>
      <c r="DI33" s="149"/>
      <c r="DJ33" s="149"/>
      <c r="DK33" s="149"/>
      <c r="DL33" s="149"/>
      <c r="DM33" s="149"/>
      <c r="DN33" s="149"/>
      <c r="DO33" s="149"/>
      <c r="DP33" s="149"/>
      <c r="DQ33" s="149"/>
      <c r="DR33" s="149"/>
      <c r="DS33" s="149"/>
      <c r="DT33" s="149"/>
      <c r="DU33" s="149"/>
      <c r="DV33" s="149"/>
      <c r="DW33" s="149"/>
      <c r="DX33" s="149"/>
      <c r="DY33" s="149"/>
      <c r="DZ33" s="149"/>
      <c r="EA33" s="149"/>
      <c r="EB33" s="149"/>
      <c r="EC33" s="149"/>
      <c r="ED33" s="149"/>
      <c r="EE33" s="149"/>
      <c r="EF33" s="149"/>
      <c r="EG33" s="149"/>
      <c r="EH33" s="149"/>
      <c r="EI33" s="149"/>
      <c r="EJ33" s="149"/>
      <c r="EK33" s="149"/>
      <c r="EL33" s="149"/>
      <c r="EM33" s="149"/>
      <c r="EN33" s="149"/>
      <c r="EO33" s="149"/>
      <c r="EP33" s="149"/>
      <c r="EQ33" s="149"/>
      <c r="ER33" s="149"/>
      <c r="ES33" s="149"/>
      <c r="ET33" s="149"/>
      <c r="EU33" s="149"/>
      <c r="EV33" s="149"/>
      <c r="EW33" s="149"/>
      <c r="EX33" s="149"/>
      <c r="EY33" s="149"/>
      <c r="EZ33" s="149"/>
      <c r="FA33" s="149"/>
      <c r="FB33" s="149"/>
      <c r="FC33" s="149"/>
      <c r="FD33" s="149"/>
      <c r="FE33" s="149"/>
      <c r="FF33" s="149"/>
      <c r="FG33" s="149"/>
      <c r="FH33" s="149"/>
      <c r="FI33" s="149"/>
      <c r="FJ33" s="149"/>
      <c r="FK33" s="149"/>
      <c r="FL33" s="149"/>
      <c r="FM33" s="149"/>
      <c r="FN33" s="149"/>
      <c r="FO33" s="149"/>
      <c r="FP33" s="149"/>
      <c r="FQ33" s="149"/>
      <c r="FR33" s="149"/>
      <c r="FS33" s="149"/>
      <c r="FT33" s="149"/>
      <c r="FU33" s="149"/>
      <c r="FV33" s="149"/>
      <c r="FW33" s="149"/>
      <c r="FX33" s="149"/>
      <c r="FY33" s="149"/>
      <c r="FZ33" s="149"/>
      <c r="GA33" s="149"/>
      <c r="GB33" s="149"/>
      <c r="GC33" s="149"/>
      <c r="GD33" s="149"/>
      <c r="GE33" s="149"/>
      <c r="GF33" s="149"/>
      <c r="GG33" s="149"/>
      <c r="GH33" s="149"/>
      <c r="GI33" s="149"/>
      <c r="GJ33" s="149"/>
      <c r="GK33" s="149"/>
      <c r="GL33" s="149"/>
      <c r="GM33" s="149"/>
      <c r="GN33" s="149"/>
      <c r="GO33" s="149"/>
      <c r="GP33" s="149"/>
      <c r="GQ33" s="149"/>
      <c r="GR33" s="149"/>
      <c r="GS33" s="149"/>
      <c r="GT33" s="149"/>
      <c r="GU33" s="149"/>
      <c r="GV33" s="149"/>
      <c r="GW33" s="149"/>
      <c r="GX33" s="149"/>
      <c r="GY33" s="149"/>
      <c r="GZ33" s="149"/>
      <c r="HA33" s="149"/>
      <c r="HB33" s="149"/>
      <c r="HC33" s="149"/>
      <c r="HD33" s="149"/>
      <c r="HE33" s="149"/>
      <c r="HF33" s="149"/>
      <c r="HG33" s="149"/>
      <c r="HH33" s="149"/>
      <c r="HI33" s="149"/>
      <c r="HJ33" s="149"/>
      <c r="HK33" s="149"/>
      <c r="HL33" s="149"/>
      <c r="HM33" s="149"/>
      <c r="HN33" s="149"/>
      <c r="HO33" s="149"/>
      <c r="HP33" s="149"/>
      <c r="HQ33" s="149"/>
      <c r="HR33" s="149"/>
      <c r="HS33" s="149"/>
      <c r="HT33" s="149"/>
      <c r="HU33" s="149"/>
      <c r="HV33" s="149"/>
      <c r="HW33" s="149"/>
      <c r="HX33" s="149"/>
      <c r="HY33" s="149"/>
      <c r="HZ33" s="149"/>
      <c r="IA33" s="149"/>
      <c r="IB33" s="149"/>
      <c r="IC33" s="149"/>
      <c r="ID33" s="149"/>
      <c r="IE33" s="149"/>
    </row>
    <row r="34" spans="1:239" ht="18.75" thickTop="1" x14ac:dyDescent="0.25">
      <c r="C34" s="140" t="s">
        <v>139</v>
      </c>
      <c r="F34" s="212"/>
    </row>
    <row r="35" spans="1:239" x14ac:dyDescent="0.25">
      <c r="S35" s="137">
        <f>+S33-F33</f>
        <v>0</v>
      </c>
    </row>
    <row r="36" spans="1:239" x14ac:dyDescent="0.25">
      <c r="B36" s="142"/>
      <c r="F36" s="145"/>
    </row>
    <row r="37" spans="1:239" x14ac:dyDescent="0.25">
      <c r="B37" s="142"/>
      <c r="C37" s="211"/>
      <c r="D37" s="210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1"/>
      <c r="CE37" s="121"/>
      <c r="CF37" s="121"/>
      <c r="CG37" s="121"/>
      <c r="CH37" s="121"/>
      <c r="CI37" s="121"/>
      <c r="CJ37" s="121"/>
      <c r="CK37" s="121"/>
      <c r="CL37" s="121"/>
      <c r="CM37" s="121"/>
      <c r="CN37" s="121"/>
      <c r="CO37" s="121"/>
      <c r="CP37" s="121"/>
      <c r="CQ37" s="121"/>
      <c r="CR37" s="121"/>
      <c r="CS37" s="121"/>
      <c r="CT37" s="121"/>
      <c r="CU37" s="121"/>
      <c r="CV37" s="121"/>
      <c r="CW37" s="121"/>
      <c r="CX37" s="121"/>
      <c r="CY37" s="121"/>
      <c r="CZ37" s="121"/>
      <c r="DA37" s="121"/>
      <c r="DB37" s="121"/>
      <c r="DC37" s="121"/>
      <c r="DD37" s="121"/>
      <c r="DE37" s="121"/>
      <c r="DF37" s="121"/>
      <c r="DG37" s="121"/>
      <c r="DH37" s="121"/>
      <c r="DI37" s="121"/>
      <c r="DJ37" s="121"/>
      <c r="DK37" s="121"/>
      <c r="DL37" s="121"/>
      <c r="DM37" s="121"/>
      <c r="DN37" s="121"/>
      <c r="DO37" s="121"/>
      <c r="DP37" s="121"/>
      <c r="DQ37" s="121"/>
      <c r="DR37" s="121"/>
      <c r="DS37" s="121"/>
      <c r="DT37" s="121"/>
      <c r="DU37" s="121"/>
      <c r="DV37" s="121"/>
      <c r="DW37" s="121"/>
      <c r="DX37" s="121"/>
      <c r="DY37" s="121"/>
      <c r="DZ37" s="121"/>
      <c r="EA37" s="121"/>
      <c r="EB37" s="121"/>
      <c r="EC37" s="121"/>
      <c r="ED37" s="121"/>
      <c r="EE37" s="121"/>
      <c r="EF37" s="121"/>
      <c r="EG37" s="121"/>
      <c r="EH37" s="121"/>
      <c r="EI37" s="121"/>
      <c r="EJ37" s="121"/>
      <c r="EK37" s="121"/>
      <c r="EL37" s="121"/>
      <c r="EM37" s="121"/>
      <c r="EN37" s="121"/>
      <c r="EO37" s="121"/>
      <c r="EP37" s="121"/>
      <c r="EQ37" s="121"/>
      <c r="ER37" s="121"/>
      <c r="ES37" s="121"/>
      <c r="ET37" s="121"/>
      <c r="EU37" s="121"/>
      <c r="EV37" s="121"/>
      <c r="EW37" s="121"/>
      <c r="EX37" s="121"/>
      <c r="EY37" s="121"/>
      <c r="EZ37" s="121"/>
      <c r="FA37" s="121"/>
      <c r="FB37" s="121"/>
      <c r="FC37" s="121"/>
      <c r="FD37" s="121"/>
      <c r="FE37" s="121"/>
      <c r="FF37" s="121"/>
      <c r="FG37" s="121"/>
      <c r="FH37" s="121"/>
      <c r="FI37" s="121"/>
      <c r="FJ37" s="121"/>
      <c r="FK37" s="121"/>
      <c r="FL37" s="121"/>
      <c r="FM37" s="121"/>
      <c r="FN37" s="121"/>
      <c r="FO37" s="121"/>
      <c r="FP37" s="121"/>
      <c r="FQ37" s="121"/>
      <c r="FR37" s="121"/>
      <c r="FS37" s="121"/>
      <c r="FT37" s="121"/>
      <c r="FU37" s="121"/>
      <c r="FV37" s="121"/>
      <c r="FW37" s="121"/>
      <c r="FX37" s="121"/>
      <c r="FY37" s="121"/>
      <c r="FZ37" s="121"/>
      <c r="GA37" s="121"/>
      <c r="GB37" s="121"/>
      <c r="GC37" s="121"/>
      <c r="GD37" s="121"/>
      <c r="GE37" s="121"/>
      <c r="GF37" s="121"/>
      <c r="GG37" s="121"/>
      <c r="GH37" s="121"/>
      <c r="GI37" s="121"/>
      <c r="GJ37" s="121"/>
      <c r="GK37" s="121"/>
      <c r="GL37" s="121"/>
      <c r="GM37" s="121"/>
      <c r="GN37" s="121"/>
      <c r="GO37" s="121"/>
      <c r="GP37" s="121"/>
      <c r="GQ37" s="121"/>
      <c r="GR37" s="121"/>
      <c r="GS37" s="121"/>
      <c r="GT37" s="121"/>
      <c r="GU37" s="121"/>
      <c r="GV37" s="121"/>
      <c r="GW37" s="121"/>
      <c r="GX37" s="121"/>
      <c r="GY37" s="121"/>
      <c r="GZ37" s="121"/>
      <c r="HA37" s="121"/>
      <c r="HB37" s="121"/>
      <c r="HC37" s="121"/>
      <c r="HD37" s="121"/>
      <c r="HE37" s="121"/>
      <c r="HF37" s="121"/>
      <c r="HG37" s="121"/>
      <c r="HH37" s="121"/>
      <c r="HI37" s="121"/>
      <c r="HJ37" s="121"/>
      <c r="HK37" s="121"/>
      <c r="HL37" s="121"/>
      <c r="HM37" s="121"/>
      <c r="HN37" s="121"/>
      <c r="HO37" s="121"/>
      <c r="HP37" s="121"/>
      <c r="HQ37" s="121"/>
      <c r="HR37" s="121"/>
      <c r="HS37" s="121"/>
      <c r="HT37" s="121"/>
      <c r="HU37" s="121"/>
      <c r="HV37" s="121"/>
      <c r="HW37" s="121"/>
      <c r="HX37" s="121"/>
      <c r="HY37" s="121"/>
      <c r="HZ37" s="121"/>
      <c r="IA37" s="121"/>
      <c r="IB37" s="121"/>
      <c r="IC37" s="121"/>
      <c r="ID37" s="121"/>
      <c r="IE37" s="121"/>
    </row>
    <row r="38" spans="1:239" x14ac:dyDescent="0.25">
      <c r="B38" s="142"/>
      <c r="F38" s="145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  <c r="CO38" s="121"/>
      <c r="CP38" s="121"/>
      <c r="CQ38" s="121"/>
      <c r="CR38" s="121"/>
      <c r="CS38" s="121"/>
      <c r="CT38" s="121"/>
      <c r="CU38" s="121"/>
      <c r="CV38" s="121"/>
      <c r="CW38" s="121"/>
      <c r="CX38" s="121"/>
      <c r="CY38" s="121"/>
      <c r="CZ38" s="121"/>
      <c r="DA38" s="121"/>
      <c r="DB38" s="121"/>
      <c r="DC38" s="121"/>
      <c r="DD38" s="121"/>
      <c r="DE38" s="121"/>
      <c r="DF38" s="121"/>
      <c r="DG38" s="121"/>
      <c r="DH38" s="121"/>
      <c r="DI38" s="121"/>
      <c r="DJ38" s="121"/>
      <c r="DK38" s="121"/>
      <c r="DL38" s="121"/>
      <c r="DM38" s="121"/>
      <c r="DN38" s="121"/>
      <c r="DO38" s="121"/>
      <c r="DP38" s="121"/>
      <c r="DQ38" s="121"/>
      <c r="DR38" s="121"/>
      <c r="DS38" s="121"/>
      <c r="DT38" s="121"/>
      <c r="DU38" s="121"/>
      <c r="DV38" s="121"/>
      <c r="DW38" s="121"/>
      <c r="DX38" s="121"/>
      <c r="DY38" s="121"/>
      <c r="DZ38" s="121"/>
      <c r="EA38" s="121"/>
      <c r="EB38" s="121"/>
      <c r="EC38" s="121"/>
      <c r="ED38" s="121"/>
      <c r="EE38" s="121"/>
      <c r="EF38" s="121"/>
      <c r="EG38" s="121"/>
      <c r="EH38" s="121"/>
      <c r="EI38" s="121"/>
      <c r="EJ38" s="121"/>
      <c r="EK38" s="121"/>
      <c r="EL38" s="121"/>
      <c r="EM38" s="121"/>
      <c r="EN38" s="121"/>
      <c r="EO38" s="121"/>
      <c r="EP38" s="121"/>
      <c r="EQ38" s="121"/>
      <c r="ER38" s="121"/>
      <c r="ES38" s="121"/>
      <c r="ET38" s="121"/>
      <c r="EU38" s="121"/>
      <c r="EV38" s="121"/>
      <c r="EW38" s="121"/>
      <c r="EX38" s="121"/>
      <c r="EY38" s="121"/>
      <c r="EZ38" s="121"/>
      <c r="FA38" s="121"/>
      <c r="FB38" s="121"/>
      <c r="FC38" s="121"/>
      <c r="FD38" s="121"/>
      <c r="FE38" s="121"/>
      <c r="FF38" s="121"/>
      <c r="FG38" s="121"/>
      <c r="FH38" s="121"/>
      <c r="FI38" s="121"/>
      <c r="FJ38" s="121"/>
      <c r="FK38" s="121"/>
      <c r="FL38" s="121"/>
      <c r="FM38" s="121"/>
      <c r="FN38" s="121"/>
      <c r="FO38" s="121"/>
      <c r="FP38" s="121"/>
      <c r="FQ38" s="121"/>
      <c r="FR38" s="121"/>
      <c r="FS38" s="121"/>
      <c r="FT38" s="121"/>
      <c r="FU38" s="121"/>
      <c r="FV38" s="121"/>
      <c r="FW38" s="121"/>
      <c r="FX38" s="121"/>
      <c r="FY38" s="121"/>
      <c r="FZ38" s="121"/>
      <c r="GA38" s="121"/>
      <c r="GB38" s="121"/>
      <c r="GC38" s="121"/>
      <c r="GD38" s="121"/>
      <c r="GE38" s="121"/>
      <c r="GF38" s="121"/>
      <c r="GG38" s="121"/>
      <c r="GH38" s="121"/>
      <c r="GI38" s="121"/>
      <c r="GJ38" s="121"/>
      <c r="GK38" s="121"/>
      <c r="GL38" s="121"/>
      <c r="GM38" s="121"/>
      <c r="GN38" s="121"/>
      <c r="GO38" s="121"/>
      <c r="GP38" s="121"/>
      <c r="GQ38" s="121"/>
      <c r="GR38" s="121"/>
      <c r="GS38" s="121"/>
      <c r="GT38" s="121"/>
      <c r="GU38" s="121"/>
      <c r="GV38" s="121"/>
      <c r="GW38" s="121"/>
      <c r="GX38" s="121"/>
      <c r="GY38" s="121"/>
      <c r="GZ38" s="121"/>
      <c r="HA38" s="121"/>
      <c r="HB38" s="121"/>
      <c r="HC38" s="121"/>
      <c r="HD38" s="121"/>
      <c r="HE38" s="121"/>
      <c r="HF38" s="121"/>
      <c r="HG38" s="121"/>
      <c r="HH38" s="121"/>
      <c r="HI38" s="121"/>
      <c r="HJ38" s="121"/>
      <c r="HK38" s="121"/>
      <c r="HL38" s="121"/>
      <c r="HM38" s="121"/>
      <c r="HN38" s="121"/>
      <c r="HO38" s="121"/>
      <c r="HP38" s="121"/>
      <c r="HQ38" s="121"/>
      <c r="HR38" s="121"/>
      <c r="HS38" s="121"/>
      <c r="HT38" s="121"/>
      <c r="HU38" s="121"/>
      <c r="HV38" s="121"/>
      <c r="HW38" s="121"/>
      <c r="HX38" s="121"/>
      <c r="HY38" s="121"/>
      <c r="HZ38" s="121"/>
      <c r="IA38" s="121"/>
      <c r="IB38" s="121"/>
      <c r="IC38" s="121"/>
      <c r="ID38" s="121"/>
      <c r="IE38" s="121"/>
    </row>
    <row r="39" spans="1:239" x14ac:dyDescent="0.25">
      <c r="B39" s="142"/>
      <c r="F39" s="145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  <c r="CD39" s="121"/>
      <c r="CE39" s="121"/>
      <c r="CF39" s="121"/>
      <c r="CG39" s="121"/>
      <c r="CH39" s="121"/>
      <c r="CI39" s="121"/>
      <c r="CJ39" s="121"/>
      <c r="CK39" s="121"/>
      <c r="CL39" s="121"/>
      <c r="CM39" s="121"/>
      <c r="CN39" s="121"/>
      <c r="CO39" s="121"/>
      <c r="CP39" s="121"/>
      <c r="CQ39" s="121"/>
      <c r="CR39" s="121"/>
      <c r="CS39" s="121"/>
      <c r="CT39" s="121"/>
      <c r="CU39" s="121"/>
      <c r="CV39" s="121"/>
      <c r="CW39" s="121"/>
      <c r="CX39" s="121"/>
      <c r="CY39" s="121"/>
      <c r="CZ39" s="121"/>
      <c r="DA39" s="121"/>
      <c r="DB39" s="121"/>
      <c r="DC39" s="121"/>
      <c r="DD39" s="121"/>
      <c r="DE39" s="121"/>
      <c r="DF39" s="121"/>
      <c r="DG39" s="121"/>
      <c r="DH39" s="121"/>
      <c r="DI39" s="121"/>
      <c r="DJ39" s="121"/>
      <c r="DK39" s="121"/>
      <c r="DL39" s="121"/>
      <c r="DM39" s="121"/>
      <c r="DN39" s="121"/>
      <c r="DO39" s="121"/>
      <c r="DP39" s="121"/>
      <c r="DQ39" s="121"/>
      <c r="DR39" s="121"/>
      <c r="DS39" s="121"/>
      <c r="DT39" s="121"/>
      <c r="DU39" s="121"/>
      <c r="DV39" s="121"/>
      <c r="DW39" s="121"/>
      <c r="DX39" s="121"/>
      <c r="DY39" s="121"/>
      <c r="DZ39" s="121"/>
      <c r="EA39" s="121"/>
      <c r="EB39" s="121"/>
      <c r="EC39" s="121"/>
      <c r="ED39" s="121"/>
      <c r="EE39" s="121"/>
      <c r="EF39" s="121"/>
      <c r="EG39" s="121"/>
      <c r="EH39" s="121"/>
      <c r="EI39" s="121"/>
      <c r="EJ39" s="121"/>
      <c r="EK39" s="121"/>
      <c r="EL39" s="121"/>
      <c r="EM39" s="121"/>
      <c r="EN39" s="121"/>
      <c r="EO39" s="121"/>
      <c r="EP39" s="121"/>
      <c r="EQ39" s="121"/>
      <c r="ER39" s="121"/>
      <c r="ES39" s="121"/>
      <c r="ET39" s="121"/>
      <c r="EU39" s="121"/>
      <c r="EV39" s="121"/>
      <c r="EW39" s="121"/>
      <c r="EX39" s="121"/>
      <c r="EY39" s="121"/>
      <c r="EZ39" s="121"/>
      <c r="FA39" s="121"/>
      <c r="FB39" s="121"/>
      <c r="FC39" s="121"/>
      <c r="FD39" s="121"/>
      <c r="FE39" s="121"/>
      <c r="FF39" s="121"/>
      <c r="FG39" s="121"/>
      <c r="FH39" s="121"/>
      <c r="FI39" s="121"/>
      <c r="FJ39" s="121"/>
      <c r="FK39" s="121"/>
      <c r="FL39" s="121"/>
      <c r="FM39" s="121"/>
      <c r="FN39" s="121"/>
      <c r="FO39" s="121"/>
      <c r="FP39" s="121"/>
      <c r="FQ39" s="121"/>
      <c r="FR39" s="121"/>
      <c r="FS39" s="121"/>
      <c r="FT39" s="121"/>
      <c r="FU39" s="121"/>
      <c r="FV39" s="121"/>
      <c r="FW39" s="121"/>
      <c r="FX39" s="121"/>
      <c r="FY39" s="121"/>
      <c r="FZ39" s="121"/>
      <c r="GA39" s="121"/>
      <c r="GB39" s="121"/>
      <c r="GC39" s="121"/>
      <c r="GD39" s="121"/>
      <c r="GE39" s="121"/>
      <c r="GF39" s="121"/>
      <c r="GG39" s="121"/>
      <c r="GH39" s="121"/>
      <c r="GI39" s="121"/>
      <c r="GJ39" s="121"/>
      <c r="GK39" s="121"/>
      <c r="GL39" s="121"/>
      <c r="GM39" s="121"/>
      <c r="GN39" s="121"/>
      <c r="GO39" s="121"/>
      <c r="GP39" s="121"/>
      <c r="GQ39" s="121"/>
      <c r="GR39" s="121"/>
      <c r="GS39" s="121"/>
      <c r="GT39" s="121"/>
      <c r="GU39" s="121"/>
      <c r="GV39" s="121"/>
      <c r="GW39" s="121"/>
      <c r="GX39" s="121"/>
      <c r="GY39" s="121"/>
      <c r="GZ39" s="121"/>
      <c r="HA39" s="121"/>
      <c r="HB39" s="121"/>
      <c r="HC39" s="121"/>
      <c r="HD39" s="121"/>
      <c r="HE39" s="121"/>
      <c r="HF39" s="121"/>
      <c r="HG39" s="121"/>
      <c r="HH39" s="121"/>
      <c r="HI39" s="121"/>
      <c r="HJ39" s="121"/>
      <c r="HK39" s="121"/>
      <c r="HL39" s="121"/>
      <c r="HM39" s="121"/>
      <c r="HN39" s="121"/>
      <c r="HO39" s="121"/>
      <c r="HP39" s="121"/>
      <c r="HQ39" s="121"/>
      <c r="HR39" s="121"/>
      <c r="HS39" s="121"/>
      <c r="HT39" s="121"/>
      <c r="HU39" s="121"/>
      <c r="HV39" s="121"/>
      <c r="HW39" s="121"/>
      <c r="HX39" s="121"/>
      <c r="HY39" s="121"/>
      <c r="HZ39" s="121"/>
      <c r="IA39" s="121"/>
      <c r="IB39" s="121"/>
      <c r="IC39" s="121"/>
      <c r="ID39" s="121"/>
      <c r="IE39" s="121"/>
    </row>
    <row r="40" spans="1:239" x14ac:dyDescent="0.25">
      <c r="B40" s="142"/>
      <c r="C40" s="144"/>
      <c r="F40" s="143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  <c r="CD40" s="121"/>
      <c r="CE40" s="121"/>
      <c r="CF40" s="121"/>
      <c r="CG40" s="121"/>
      <c r="CH40" s="121"/>
      <c r="CI40" s="121"/>
      <c r="CJ40" s="121"/>
      <c r="CK40" s="121"/>
      <c r="CL40" s="121"/>
      <c r="CM40" s="121"/>
      <c r="CN40" s="121"/>
      <c r="CO40" s="121"/>
      <c r="CP40" s="121"/>
      <c r="CQ40" s="121"/>
      <c r="CR40" s="121"/>
      <c r="CS40" s="121"/>
      <c r="CT40" s="121"/>
      <c r="CU40" s="121"/>
      <c r="CV40" s="121"/>
      <c r="CW40" s="121"/>
      <c r="CX40" s="121"/>
      <c r="CY40" s="121"/>
      <c r="CZ40" s="121"/>
      <c r="DA40" s="121"/>
      <c r="DB40" s="121"/>
      <c r="DC40" s="121"/>
      <c r="DD40" s="121"/>
      <c r="DE40" s="121"/>
      <c r="DF40" s="121"/>
      <c r="DG40" s="121"/>
      <c r="DH40" s="121"/>
      <c r="DI40" s="121"/>
      <c r="DJ40" s="121"/>
      <c r="DK40" s="121"/>
      <c r="DL40" s="121"/>
      <c r="DM40" s="121"/>
      <c r="DN40" s="121"/>
      <c r="DO40" s="121"/>
      <c r="DP40" s="121"/>
      <c r="DQ40" s="121"/>
      <c r="DR40" s="121"/>
      <c r="DS40" s="121"/>
      <c r="DT40" s="121"/>
      <c r="DU40" s="121"/>
      <c r="DV40" s="121"/>
      <c r="DW40" s="121"/>
      <c r="DX40" s="121"/>
      <c r="DY40" s="121"/>
      <c r="DZ40" s="121"/>
      <c r="EA40" s="121"/>
      <c r="EB40" s="121"/>
      <c r="EC40" s="121"/>
      <c r="ED40" s="121"/>
      <c r="EE40" s="121"/>
      <c r="EF40" s="121"/>
      <c r="EG40" s="121"/>
      <c r="EH40" s="121"/>
      <c r="EI40" s="121"/>
      <c r="EJ40" s="121"/>
      <c r="EK40" s="121"/>
      <c r="EL40" s="121"/>
      <c r="EM40" s="121"/>
      <c r="EN40" s="121"/>
      <c r="EO40" s="121"/>
      <c r="EP40" s="121"/>
      <c r="EQ40" s="121"/>
      <c r="ER40" s="121"/>
      <c r="ES40" s="121"/>
      <c r="ET40" s="121"/>
      <c r="EU40" s="121"/>
      <c r="EV40" s="121"/>
      <c r="EW40" s="121"/>
      <c r="EX40" s="121"/>
      <c r="EY40" s="121"/>
      <c r="EZ40" s="121"/>
      <c r="FA40" s="121"/>
      <c r="FB40" s="121"/>
      <c r="FC40" s="121"/>
      <c r="FD40" s="121"/>
      <c r="FE40" s="121"/>
      <c r="FF40" s="121"/>
      <c r="FG40" s="121"/>
      <c r="FH40" s="121"/>
      <c r="FI40" s="121"/>
      <c r="FJ40" s="121"/>
      <c r="FK40" s="121"/>
      <c r="FL40" s="121"/>
      <c r="FM40" s="121"/>
      <c r="FN40" s="121"/>
      <c r="FO40" s="121"/>
      <c r="FP40" s="121"/>
      <c r="FQ40" s="121"/>
      <c r="FR40" s="121"/>
      <c r="FS40" s="121"/>
      <c r="FT40" s="121"/>
      <c r="FU40" s="121"/>
      <c r="FV40" s="121"/>
      <c r="FW40" s="121"/>
      <c r="FX40" s="121"/>
      <c r="FY40" s="121"/>
      <c r="FZ40" s="121"/>
      <c r="GA40" s="121"/>
      <c r="GB40" s="121"/>
      <c r="GC40" s="121"/>
      <c r="GD40" s="121"/>
      <c r="GE40" s="121"/>
      <c r="GF40" s="121"/>
      <c r="GG40" s="121"/>
      <c r="GH40" s="121"/>
      <c r="GI40" s="121"/>
      <c r="GJ40" s="121"/>
      <c r="GK40" s="121"/>
      <c r="GL40" s="121"/>
      <c r="GM40" s="121"/>
      <c r="GN40" s="121"/>
      <c r="GO40" s="121"/>
      <c r="GP40" s="121"/>
      <c r="GQ40" s="121"/>
      <c r="GR40" s="121"/>
      <c r="GS40" s="121"/>
      <c r="GT40" s="121"/>
      <c r="GU40" s="121"/>
      <c r="GV40" s="121"/>
      <c r="GW40" s="121"/>
      <c r="GX40" s="121"/>
      <c r="GY40" s="121"/>
      <c r="GZ40" s="121"/>
      <c r="HA40" s="121"/>
      <c r="HB40" s="121"/>
      <c r="HC40" s="121"/>
      <c r="HD40" s="121"/>
      <c r="HE40" s="121"/>
      <c r="HF40" s="121"/>
      <c r="HG40" s="121"/>
      <c r="HH40" s="121"/>
      <c r="HI40" s="121"/>
      <c r="HJ40" s="121"/>
      <c r="HK40" s="121"/>
      <c r="HL40" s="121"/>
      <c r="HM40" s="121"/>
      <c r="HN40" s="121"/>
      <c r="HO40" s="121"/>
      <c r="HP40" s="121"/>
      <c r="HQ40" s="121"/>
      <c r="HR40" s="121"/>
      <c r="HS40" s="121"/>
      <c r="HT40" s="121"/>
      <c r="HU40" s="121"/>
      <c r="HV40" s="121"/>
      <c r="HW40" s="121"/>
      <c r="HX40" s="121"/>
      <c r="HY40" s="121"/>
      <c r="HZ40" s="121"/>
      <c r="IA40" s="121"/>
      <c r="IB40" s="121"/>
      <c r="IC40" s="121"/>
      <c r="ID40" s="121"/>
      <c r="IE40" s="121"/>
    </row>
    <row r="41" spans="1:239" x14ac:dyDescent="0.25">
      <c r="A41" s="209"/>
      <c r="B41" s="142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  <c r="BL41" s="121"/>
      <c r="BM41" s="121"/>
      <c r="BN41" s="121"/>
      <c r="BO41" s="121"/>
      <c r="BP41" s="121"/>
      <c r="BQ41" s="121"/>
      <c r="BR41" s="121"/>
      <c r="BS41" s="121"/>
      <c r="BT41" s="121"/>
      <c r="BU41" s="121"/>
      <c r="BV41" s="121"/>
      <c r="BW41" s="121"/>
      <c r="BX41" s="121"/>
      <c r="BY41" s="121"/>
      <c r="BZ41" s="121"/>
      <c r="CA41" s="121"/>
      <c r="CB41" s="121"/>
      <c r="CC41" s="121"/>
      <c r="CD41" s="121"/>
      <c r="CE41" s="121"/>
      <c r="CF41" s="121"/>
      <c r="CG41" s="121"/>
      <c r="CH41" s="121"/>
      <c r="CI41" s="121"/>
      <c r="CJ41" s="121"/>
      <c r="CK41" s="121"/>
      <c r="CL41" s="121"/>
      <c r="CM41" s="121"/>
      <c r="CN41" s="121"/>
      <c r="CO41" s="121"/>
      <c r="CP41" s="121"/>
      <c r="CQ41" s="121"/>
      <c r="CR41" s="121"/>
      <c r="CS41" s="121"/>
      <c r="CT41" s="121"/>
      <c r="CU41" s="121"/>
      <c r="CV41" s="121"/>
      <c r="CW41" s="121"/>
      <c r="CX41" s="121"/>
      <c r="CY41" s="121"/>
      <c r="CZ41" s="121"/>
      <c r="DA41" s="121"/>
      <c r="DB41" s="121"/>
      <c r="DC41" s="121"/>
      <c r="DD41" s="121"/>
      <c r="DE41" s="121"/>
      <c r="DF41" s="121"/>
      <c r="DG41" s="121"/>
      <c r="DH41" s="121"/>
      <c r="DI41" s="121"/>
      <c r="DJ41" s="121"/>
      <c r="DK41" s="121"/>
      <c r="DL41" s="121"/>
      <c r="DM41" s="121"/>
      <c r="DN41" s="121"/>
      <c r="DO41" s="121"/>
      <c r="DP41" s="121"/>
      <c r="DQ41" s="121"/>
      <c r="DR41" s="121"/>
      <c r="DS41" s="121"/>
      <c r="DT41" s="121"/>
      <c r="DU41" s="121"/>
      <c r="DV41" s="121"/>
      <c r="DW41" s="121"/>
      <c r="DX41" s="121"/>
      <c r="DY41" s="121"/>
      <c r="DZ41" s="121"/>
      <c r="EA41" s="121"/>
      <c r="EB41" s="121"/>
      <c r="EC41" s="121"/>
      <c r="ED41" s="121"/>
      <c r="EE41" s="121"/>
      <c r="EF41" s="121"/>
      <c r="EG41" s="121"/>
      <c r="EH41" s="121"/>
      <c r="EI41" s="121"/>
      <c r="EJ41" s="121"/>
      <c r="EK41" s="121"/>
      <c r="EL41" s="121"/>
      <c r="EM41" s="121"/>
      <c r="EN41" s="121"/>
      <c r="EO41" s="121"/>
      <c r="EP41" s="121"/>
      <c r="EQ41" s="121"/>
      <c r="ER41" s="121"/>
      <c r="ES41" s="121"/>
      <c r="ET41" s="121"/>
      <c r="EU41" s="121"/>
      <c r="EV41" s="121"/>
      <c r="EW41" s="121"/>
      <c r="EX41" s="121"/>
      <c r="EY41" s="121"/>
      <c r="EZ41" s="121"/>
      <c r="FA41" s="121"/>
      <c r="FB41" s="121"/>
      <c r="FC41" s="121"/>
      <c r="FD41" s="121"/>
      <c r="FE41" s="121"/>
      <c r="FF41" s="121"/>
      <c r="FG41" s="121"/>
      <c r="FH41" s="121"/>
      <c r="FI41" s="121"/>
      <c r="FJ41" s="121"/>
      <c r="FK41" s="121"/>
      <c r="FL41" s="121"/>
      <c r="FM41" s="121"/>
      <c r="FN41" s="121"/>
      <c r="FO41" s="121"/>
      <c r="FP41" s="121"/>
      <c r="FQ41" s="121"/>
      <c r="FR41" s="121"/>
      <c r="FS41" s="121"/>
      <c r="FT41" s="121"/>
      <c r="FU41" s="121"/>
      <c r="FV41" s="121"/>
      <c r="FW41" s="121"/>
      <c r="FX41" s="121"/>
      <c r="FY41" s="121"/>
      <c r="FZ41" s="121"/>
      <c r="GA41" s="121"/>
      <c r="GB41" s="121"/>
      <c r="GC41" s="121"/>
      <c r="GD41" s="121"/>
      <c r="GE41" s="121"/>
      <c r="GF41" s="121"/>
      <c r="GG41" s="121"/>
      <c r="GH41" s="121"/>
      <c r="GI41" s="121"/>
      <c r="GJ41" s="121"/>
      <c r="GK41" s="121"/>
      <c r="GL41" s="121"/>
      <c r="GM41" s="121"/>
      <c r="GN41" s="121"/>
      <c r="GO41" s="121"/>
      <c r="GP41" s="121"/>
      <c r="GQ41" s="121"/>
      <c r="GR41" s="121"/>
      <c r="GS41" s="121"/>
      <c r="GT41" s="121"/>
      <c r="GU41" s="121"/>
      <c r="GV41" s="121"/>
      <c r="GW41" s="121"/>
      <c r="GX41" s="121"/>
      <c r="GY41" s="121"/>
      <c r="GZ41" s="121"/>
      <c r="HA41" s="121"/>
      <c r="HB41" s="121"/>
      <c r="HC41" s="121"/>
      <c r="HD41" s="121"/>
      <c r="HE41" s="121"/>
      <c r="HF41" s="121"/>
      <c r="HG41" s="121"/>
      <c r="HH41" s="121"/>
      <c r="HI41" s="121"/>
      <c r="HJ41" s="121"/>
      <c r="HK41" s="121"/>
      <c r="HL41" s="121"/>
      <c r="HM41" s="121"/>
      <c r="HN41" s="121"/>
      <c r="HO41" s="121"/>
      <c r="HP41" s="121"/>
      <c r="HQ41" s="121"/>
      <c r="HR41" s="121"/>
      <c r="HS41" s="121"/>
      <c r="HT41" s="121"/>
      <c r="HU41" s="121"/>
      <c r="HV41" s="121"/>
      <c r="HW41" s="121"/>
      <c r="HX41" s="121"/>
      <c r="HY41" s="121"/>
      <c r="HZ41" s="121"/>
      <c r="IA41" s="121"/>
      <c r="IB41" s="121"/>
      <c r="IC41" s="121"/>
      <c r="ID41" s="121"/>
      <c r="IE41" s="121"/>
    </row>
    <row r="42" spans="1:239" x14ac:dyDescent="0.25">
      <c r="B42" s="142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1"/>
      <c r="BL42" s="121"/>
      <c r="BM42" s="121"/>
      <c r="BN42" s="121"/>
      <c r="BO42" s="121"/>
      <c r="BP42" s="121"/>
      <c r="BQ42" s="121"/>
      <c r="BR42" s="121"/>
      <c r="BS42" s="121"/>
      <c r="BT42" s="121"/>
      <c r="BU42" s="121"/>
      <c r="BV42" s="121"/>
      <c r="BW42" s="121"/>
      <c r="BX42" s="121"/>
      <c r="BY42" s="121"/>
      <c r="BZ42" s="121"/>
      <c r="CA42" s="121"/>
      <c r="CB42" s="121"/>
      <c r="CC42" s="121"/>
      <c r="CD42" s="121"/>
      <c r="CE42" s="121"/>
      <c r="CF42" s="121"/>
      <c r="CG42" s="121"/>
      <c r="CH42" s="121"/>
      <c r="CI42" s="121"/>
      <c r="CJ42" s="121"/>
      <c r="CK42" s="121"/>
      <c r="CL42" s="121"/>
      <c r="CM42" s="121"/>
      <c r="CN42" s="121"/>
      <c r="CO42" s="121"/>
      <c r="CP42" s="121"/>
      <c r="CQ42" s="121"/>
      <c r="CR42" s="121"/>
      <c r="CS42" s="121"/>
      <c r="CT42" s="121"/>
      <c r="CU42" s="121"/>
      <c r="CV42" s="121"/>
      <c r="CW42" s="121"/>
      <c r="CX42" s="121"/>
      <c r="CY42" s="121"/>
      <c r="CZ42" s="121"/>
      <c r="DA42" s="121"/>
      <c r="DB42" s="121"/>
      <c r="DC42" s="121"/>
      <c r="DD42" s="121"/>
      <c r="DE42" s="121"/>
      <c r="DF42" s="121"/>
      <c r="DG42" s="121"/>
      <c r="DH42" s="121"/>
      <c r="DI42" s="121"/>
      <c r="DJ42" s="121"/>
      <c r="DK42" s="121"/>
      <c r="DL42" s="121"/>
      <c r="DM42" s="121"/>
      <c r="DN42" s="121"/>
      <c r="DO42" s="121"/>
      <c r="DP42" s="121"/>
      <c r="DQ42" s="121"/>
      <c r="DR42" s="121"/>
      <c r="DS42" s="121"/>
      <c r="DT42" s="121"/>
      <c r="DU42" s="121"/>
      <c r="DV42" s="121"/>
      <c r="DW42" s="121"/>
      <c r="DX42" s="121"/>
      <c r="DY42" s="121"/>
      <c r="DZ42" s="121"/>
      <c r="EA42" s="121"/>
      <c r="EB42" s="121"/>
      <c r="EC42" s="121"/>
      <c r="ED42" s="121"/>
      <c r="EE42" s="121"/>
      <c r="EF42" s="121"/>
      <c r="EG42" s="121"/>
      <c r="EH42" s="121"/>
      <c r="EI42" s="121"/>
      <c r="EJ42" s="121"/>
      <c r="EK42" s="121"/>
      <c r="EL42" s="121"/>
      <c r="EM42" s="121"/>
      <c r="EN42" s="121"/>
      <c r="EO42" s="121"/>
      <c r="EP42" s="121"/>
      <c r="EQ42" s="121"/>
      <c r="ER42" s="121"/>
      <c r="ES42" s="121"/>
      <c r="ET42" s="121"/>
      <c r="EU42" s="121"/>
      <c r="EV42" s="121"/>
      <c r="EW42" s="121"/>
      <c r="EX42" s="121"/>
      <c r="EY42" s="121"/>
      <c r="EZ42" s="121"/>
      <c r="FA42" s="121"/>
      <c r="FB42" s="121"/>
      <c r="FC42" s="121"/>
      <c r="FD42" s="121"/>
      <c r="FE42" s="121"/>
      <c r="FF42" s="121"/>
      <c r="FG42" s="121"/>
      <c r="FH42" s="121"/>
      <c r="FI42" s="121"/>
      <c r="FJ42" s="121"/>
      <c r="FK42" s="121"/>
      <c r="FL42" s="121"/>
      <c r="FM42" s="121"/>
      <c r="FN42" s="121"/>
      <c r="FO42" s="121"/>
      <c r="FP42" s="121"/>
      <c r="FQ42" s="121"/>
      <c r="FR42" s="121"/>
      <c r="FS42" s="121"/>
      <c r="FT42" s="121"/>
      <c r="FU42" s="121"/>
      <c r="FV42" s="121"/>
      <c r="FW42" s="121"/>
      <c r="FX42" s="121"/>
      <c r="FY42" s="121"/>
      <c r="FZ42" s="121"/>
      <c r="GA42" s="121"/>
      <c r="GB42" s="121"/>
      <c r="GC42" s="121"/>
      <c r="GD42" s="121"/>
      <c r="GE42" s="121"/>
      <c r="GF42" s="121"/>
      <c r="GG42" s="121"/>
      <c r="GH42" s="121"/>
      <c r="GI42" s="121"/>
      <c r="GJ42" s="121"/>
      <c r="GK42" s="121"/>
      <c r="GL42" s="121"/>
      <c r="GM42" s="121"/>
      <c r="GN42" s="121"/>
      <c r="GO42" s="121"/>
      <c r="GP42" s="121"/>
      <c r="GQ42" s="121"/>
      <c r="GR42" s="121"/>
      <c r="GS42" s="121"/>
      <c r="GT42" s="121"/>
      <c r="GU42" s="121"/>
      <c r="GV42" s="121"/>
      <c r="GW42" s="121"/>
      <c r="GX42" s="121"/>
      <c r="GY42" s="121"/>
      <c r="GZ42" s="121"/>
      <c r="HA42" s="121"/>
      <c r="HB42" s="121"/>
      <c r="HC42" s="121"/>
      <c r="HD42" s="121"/>
      <c r="HE42" s="121"/>
      <c r="HF42" s="121"/>
      <c r="HG42" s="121"/>
      <c r="HH42" s="121"/>
      <c r="HI42" s="121"/>
      <c r="HJ42" s="121"/>
      <c r="HK42" s="121"/>
      <c r="HL42" s="121"/>
      <c r="HM42" s="121"/>
      <c r="HN42" s="121"/>
      <c r="HO42" s="121"/>
      <c r="HP42" s="121"/>
      <c r="HQ42" s="121"/>
      <c r="HR42" s="121"/>
      <c r="HS42" s="121"/>
      <c r="HT42" s="121"/>
      <c r="HU42" s="121"/>
      <c r="HV42" s="121"/>
      <c r="HW42" s="121"/>
      <c r="HX42" s="121"/>
      <c r="HY42" s="121"/>
      <c r="HZ42" s="121"/>
      <c r="IA42" s="121"/>
      <c r="IB42" s="121"/>
      <c r="IC42" s="121"/>
      <c r="ID42" s="121"/>
      <c r="IE42" s="121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49"/>
  <sheetViews>
    <sheetView topLeftCell="A10" workbookViewId="0">
      <selection activeCell="F22" sqref="F22"/>
    </sheetView>
  </sheetViews>
  <sheetFormatPr baseColWidth="10" defaultColWidth="11.42578125" defaultRowHeight="18" x14ac:dyDescent="0.25"/>
  <cols>
    <col min="1" max="1" width="7.140625" style="141" customWidth="1"/>
    <col min="2" max="2" width="7.5703125" style="140" bestFit="1" customWidth="1"/>
    <col min="3" max="3" width="45.7109375" style="140" customWidth="1"/>
    <col min="4" max="4" width="10.42578125" style="139" customWidth="1"/>
    <col min="5" max="5" width="9.28515625" style="138" bestFit="1" customWidth="1"/>
    <col min="6" max="6" width="14.140625" style="138" customWidth="1"/>
    <col min="7" max="7" width="9.28515625" style="137" customWidth="1"/>
    <col min="8" max="8" width="12.140625" style="137" customWidth="1"/>
    <col min="9" max="9" width="11.42578125" style="137"/>
    <col min="10" max="10" width="10.28515625" style="137" customWidth="1"/>
    <col min="11" max="11" width="11" style="137" customWidth="1"/>
    <col min="12" max="12" width="8.7109375" style="137" customWidth="1"/>
    <col min="13" max="13" width="10" style="137" customWidth="1"/>
    <col min="14" max="14" width="9.5703125" style="137" customWidth="1"/>
    <col min="15" max="15" width="10.7109375" style="137" customWidth="1"/>
    <col min="16" max="16" width="9.7109375" style="137" customWidth="1"/>
    <col min="17" max="17" width="11.5703125" style="137" customWidth="1"/>
    <col min="18" max="18" width="12.28515625" style="137" customWidth="1"/>
    <col min="19" max="19" width="9.85546875" style="137" customWidth="1"/>
    <col min="20" max="239" width="11.42578125" style="122"/>
    <col min="240" max="16384" width="11.42578125" style="121"/>
  </cols>
  <sheetData>
    <row r="1" spans="1:240" ht="31.15" customHeight="1" thickBot="1" x14ac:dyDescent="0.3"/>
    <row r="2" spans="1:240" ht="19.899999999999999" customHeight="1" x14ac:dyDescent="0.25">
      <c r="B2" s="333" t="str">
        <f>'[1]TOTAL GENERALCALEND.'!B2:G2</f>
        <v>INSTITUTO ELECTORAL Y DE PARTICIPACIÓN CIUDADANA DEL ESTADO DE JALISCO</v>
      </c>
      <c r="C2" s="334"/>
      <c r="D2" s="334"/>
      <c r="E2" s="334"/>
      <c r="F2" s="335"/>
    </row>
    <row r="3" spans="1:240" ht="12" customHeight="1" x14ac:dyDescent="0.25">
      <c r="B3" s="336" t="s">
        <v>160</v>
      </c>
      <c r="C3" s="337"/>
      <c r="D3" s="337"/>
      <c r="E3" s="337"/>
      <c r="F3" s="338"/>
    </row>
    <row r="4" spans="1:240" x14ac:dyDescent="0.25">
      <c r="B4" s="321" t="s">
        <v>158</v>
      </c>
      <c r="C4" s="322"/>
      <c r="D4" s="322"/>
      <c r="E4" s="322"/>
      <c r="F4" s="323"/>
      <c r="G4" s="123"/>
    </row>
    <row r="5" spans="1:240" ht="33" customHeight="1" thickBot="1" x14ac:dyDescent="0.3">
      <c r="B5" s="339" t="s">
        <v>199</v>
      </c>
      <c r="C5" s="340"/>
      <c r="D5" s="340"/>
      <c r="E5" s="340"/>
      <c r="F5" s="341"/>
    </row>
    <row r="6" spans="1:240" ht="15" x14ac:dyDescent="0.25">
      <c r="A6" s="121"/>
      <c r="B6" s="139"/>
      <c r="C6" s="121"/>
      <c r="E6" s="121"/>
      <c r="F6" s="121"/>
      <c r="G6" s="324" t="s">
        <v>157</v>
      </c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6"/>
      <c r="T6" s="123"/>
      <c r="IF6" s="122"/>
    </row>
    <row r="7" spans="1:240" ht="27" x14ac:dyDescent="0.25">
      <c r="B7" s="136" t="s">
        <v>187</v>
      </c>
      <c r="C7" s="136" t="s">
        <v>186</v>
      </c>
      <c r="D7" s="136" t="s">
        <v>136</v>
      </c>
      <c r="E7" s="135" t="s">
        <v>154</v>
      </c>
      <c r="F7" s="135" t="s">
        <v>153</v>
      </c>
      <c r="G7" s="134" t="s">
        <v>152</v>
      </c>
      <c r="H7" s="134" t="s">
        <v>151</v>
      </c>
      <c r="I7" s="134" t="s">
        <v>150</v>
      </c>
      <c r="J7" s="134" t="s">
        <v>149</v>
      </c>
      <c r="K7" s="134" t="s">
        <v>148</v>
      </c>
      <c r="L7" s="134" t="s">
        <v>147</v>
      </c>
      <c r="M7" s="134" t="s">
        <v>146</v>
      </c>
      <c r="N7" s="134" t="s">
        <v>145</v>
      </c>
      <c r="O7" s="134" t="s">
        <v>144</v>
      </c>
      <c r="P7" s="134" t="s">
        <v>143</v>
      </c>
      <c r="Q7" s="134" t="s">
        <v>142</v>
      </c>
      <c r="R7" s="134" t="s">
        <v>141</v>
      </c>
      <c r="S7" s="133" t="s">
        <v>140</v>
      </c>
    </row>
    <row r="8" spans="1:240" x14ac:dyDescent="0.25">
      <c r="B8" s="208"/>
      <c r="C8" s="208"/>
      <c r="D8" s="207"/>
      <c r="E8" s="206"/>
      <c r="F8" s="206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</row>
    <row r="9" spans="1:240" ht="27.75" thickBot="1" x14ac:dyDescent="0.3">
      <c r="B9" s="127">
        <v>2612</v>
      </c>
      <c r="C9" s="126" t="s">
        <v>198</v>
      </c>
      <c r="D9" s="125"/>
      <c r="E9" s="125"/>
      <c r="F9" s="124">
        <f>SUM(F10:F16)</f>
        <v>643778.25</v>
      </c>
      <c r="G9" s="124">
        <f t="shared" ref="G9:R9" si="0">SUM(G10:G16)</f>
        <v>68737.25</v>
      </c>
      <c r="H9" s="124">
        <f t="shared" si="0"/>
        <v>0</v>
      </c>
      <c r="I9" s="124">
        <f t="shared" si="0"/>
        <v>0</v>
      </c>
      <c r="J9" s="124">
        <f t="shared" si="0"/>
        <v>0</v>
      </c>
      <c r="K9" s="124">
        <f t="shared" si="0"/>
        <v>0</v>
      </c>
      <c r="L9" s="124">
        <f t="shared" si="0"/>
        <v>0</v>
      </c>
      <c r="M9" s="124">
        <f t="shared" si="0"/>
        <v>68737.25</v>
      </c>
      <c r="N9" s="124">
        <f t="shared" si="0"/>
        <v>0</v>
      </c>
      <c r="O9" s="124">
        <f t="shared" si="0"/>
        <v>10757.1875</v>
      </c>
      <c r="P9" s="124">
        <f t="shared" si="0"/>
        <v>68757.1875</v>
      </c>
      <c r="Q9" s="124">
        <f t="shared" si="0"/>
        <v>222457.1875</v>
      </c>
      <c r="R9" s="124">
        <f t="shared" si="0"/>
        <v>204332.1875</v>
      </c>
      <c r="S9" s="124">
        <f>SUM(G9:R9)</f>
        <v>643778.25</v>
      </c>
    </row>
    <row r="10" spans="1:240" x14ac:dyDescent="0.25">
      <c r="B10" s="160">
        <v>2612</v>
      </c>
      <c r="C10" s="184" t="str">
        <f>+'[2]Costos Preparación Proceso'!$I$16</f>
        <v>Combustible, gestion ayuntamientos</v>
      </c>
      <c r="D10" s="157">
        <v>1</v>
      </c>
      <c r="E10" s="156">
        <f>+'[2]Costos Preparación Proceso'!$L$16</f>
        <v>137474.5</v>
      </c>
      <c r="F10" s="156">
        <f>+E10*D10</f>
        <v>137474.5</v>
      </c>
      <c r="G10" s="190">
        <f>+F10/2</f>
        <v>68737.25</v>
      </c>
      <c r="H10" s="190">
        <v>0</v>
      </c>
      <c r="I10" s="190">
        <v>0</v>
      </c>
      <c r="J10" s="190">
        <v>0</v>
      </c>
      <c r="K10" s="190">
        <f t="shared" ref="K10:R10" si="1">J10</f>
        <v>0</v>
      </c>
      <c r="L10" s="190">
        <f t="shared" si="1"/>
        <v>0</v>
      </c>
      <c r="M10" s="190">
        <f>+F10/2</f>
        <v>68737.25</v>
      </c>
      <c r="N10" s="190">
        <v>0</v>
      </c>
      <c r="O10" s="190">
        <f t="shared" si="1"/>
        <v>0</v>
      </c>
      <c r="P10" s="190">
        <f t="shared" si="1"/>
        <v>0</v>
      </c>
      <c r="Q10" s="190">
        <f t="shared" si="1"/>
        <v>0</v>
      </c>
      <c r="R10" s="190">
        <f t="shared" si="1"/>
        <v>0</v>
      </c>
      <c r="S10" s="154">
        <f>SUM(G10:R10)</f>
        <v>137474.5</v>
      </c>
    </row>
    <row r="11" spans="1:240" x14ac:dyDescent="0.25">
      <c r="B11" s="160">
        <v>2612</v>
      </c>
      <c r="C11" s="184" t="str">
        <f>+'[2]Costos Preparación Proceso'!$I$20</f>
        <v>Combustible, Recepción mobiliario</v>
      </c>
      <c r="D11" s="157">
        <v>1</v>
      </c>
      <c r="E11" s="156">
        <f>+'[2]Costos Preparación Proceso'!$L$20</f>
        <v>58000</v>
      </c>
      <c r="F11" s="156">
        <f>+D11*E11</f>
        <v>58000</v>
      </c>
      <c r="G11" s="190"/>
      <c r="H11" s="190"/>
      <c r="I11" s="190"/>
      <c r="J11" s="190"/>
      <c r="K11" s="190"/>
      <c r="L11" s="190"/>
      <c r="M11" s="190"/>
      <c r="N11" s="190"/>
      <c r="O11" s="190"/>
      <c r="P11" s="190">
        <f>+F11/2</f>
        <v>29000</v>
      </c>
      <c r="Q11" s="190">
        <f>+P11</f>
        <v>29000</v>
      </c>
      <c r="R11" s="190"/>
      <c r="S11" s="154">
        <f t="shared" ref="S11:S16" si="2">SUM(G11:R11)</f>
        <v>58000</v>
      </c>
    </row>
    <row r="12" spans="1:240" x14ac:dyDescent="0.25">
      <c r="B12" s="160">
        <v>2612</v>
      </c>
      <c r="C12" s="184" t="str">
        <f>+'[2]Costos Preparación Proceso'!$I$23</f>
        <v xml:space="preserve">Combustible, Recepcion Parque Vehicular </v>
      </c>
      <c r="D12" s="157">
        <v>1</v>
      </c>
      <c r="E12" s="156">
        <f>+'[2]Costos Preparación Proceso'!$L$23</f>
        <v>58000</v>
      </c>
      <c r="F12" s="156">
        <f t="shared" ref="F12:F16" si="3">+D12*E12</f>
        <v>58000</v>
      </c>
      <c r="G12" s="190"/>
      <c r="H12" s="190"/>
      <c r="I12" s="190"/>
      <c r="J12" s="190"/>
      <c r="K12" s="190"/>
      <c r="L12" s="190"/>
      <c r="M12" s="190"/>
      <c r="N12" s="190"/>
      <c r="O12" s="190"/>
      <c r="P12" s="190">
        <f>+F12/2</f>
        <v>29000</v>
      </c>
      <c r="Q12" s="190">
        <f>+P12</f>
        <v>29000</v>
      </c>
      <c r="R12" s="190"/>
      <c r="S12" s="154">
        <f t="shared" si="2"/>
        <v>58000</v>
      </c>
    </row>
    <row r="13" spans="1:240" x14ac:dyDescent="0.25">
      <c r="B13" s="160">
        <v>2612</v>
      </c>
      <c r="C13" s="184" t="str">
        <f>+'[2]Costos Preparación Proceso'!$I$26</f>
        <v>Combustible, localización de inmuebles</v>
      </c>
      <c r="D13" s="157">
        <v>1</v>
      </c>
      <c r="E13" s="156">
        <f>+'[2]Costos Preparación Proceso'!$L$26</f>
        <v>43028.75</v>
      </c>
      <c r="F13" s="156">
        <f t="shared" si="3"/>
        <v>43028.75</v>
      </c>
      <c r="G13" s="190"/>
      <c r="H13" s="190"/>
      <c r="I13" s="190"/>
      <c r="J13" s="190"/>
      <c r="K13" s="190"/>
      <c r="L13" s="190"/>
      <c r="M13" s="190"/>
      <c r="N13" s="190"/>
      <c r="O13" s="190">
        <f>+F13/4</f>
        <v>10757.1875</v>
      </c>
      <c r="P13" s="190">
        <f>+O13</f>
        <v>10757.1875</v>
      </c>
      <c r="Q13" s="190">
        <f t="shared" ref="Q13:R13" si="4">+P13</f>
        <v>10757.1875</v>
      </c>
      <c r="R13" s="190">
        <f t="shared" si="4"/>
        <v>10757.1875</v>
      </c>
      <c r="S13" s="154">
        <f t="shared" si="2"/>
        <v>43028.75</v>
      </c>
    </row>
    <row r="14" spans="1:240" x14ac:dyDescent="0.25">
      <c r="B14" s="160">
        <v>2612</v>
      </c>
      <c r="C14" s="184" t="str">
        <f>+'[2]Costos Preparación Proceso'!$I$30</f>
        <v>Combustible, Supervisión con FGE y PCJ</v>
      </c>
      <c r="D14" s="157">
        <v>1</v>
      </c>
      <c r="E14" s="156">
        <f>+'[2]Costos Preparación Proceso'!$L$30</f>
        <v>39875</v>
      </c>
      <c r="F14" s="156">
        <f t="shared" si="3"/>
        <v>39875</v>
      </c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>
        <f>+F14/2</f>
        <v>19937.5</v>
      </c>
      <c r="R14" s="190">
        <f>+F14/2</f>
        <v>19937.5</v>
      </c>
      <c r="S14" s="154">
        <f t="shared" si="2"/>
        <v>39875</v>
      </c>
    </row>
    <row r="15" spans="1:240" x14ac:dyDescent="0.25">
      <c r="B15" s="160">
        <v>2612</v>
      </c>
      <c r="C15" s="184" t="str">
        <f>+'[2]Costos Preparación Proceso'!$I$33</f>
        <v>Combustible, Acondicionamiento Sedes de CD's</v>
      </c>
      <c r="D15" s="157">
        <v>1</v>
      </c>
      <c r="E15" s="156">
        <f>+'[2]Costos Preparación Proceso'!$L$33</f>
        <v>267525</v>
      </c>
      <c r="F15" s="156">
        <f t="shared" si="3"/>
        <v>267525</v>
      </c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>
        <f>+F15/2</f>
        <v>133762.5</v>
      </c>
      <c r="R15" s="190">
        <f>+F15/2</f>
        <v>133762.5</v>
      </c>
      <c r="S15" s="154">
        <f t="shared" si="2"/>
        <v>267525</v>
      </c>
    </row>
    <row r="16" spans="1:240" x14ac:dyDescent="0.25">
      <c r="B16" s="160">
        <v>2612</v>
      </c>
      <c r="C16" s="184" t="str">
        <f>+'[2]Costos Preparación Proceso'!$I$36</f>
        <v>Combustible, Distribución de Convocatorias, CD's y CM's</v>
      </c>
      <c r="D16" s="157">
        <v>1</v>
      </c>
      <c r="E16" s="156">
        <f>+'[2]Costos Preparación Proceso'!$L$36</f>
        <v>39875</v>
      </c>
      <c r="F16" s="156">
        <f t="shared" si="3"/>
        <v>39875</v>
      </c>
      <c r="G16" s="190"/>
      <c r="H16" s="190"/>
      <c r="I16" s="190">
        <v>0</v>
      </c>
      <c r="J16" s="190"/>
      <c r="K16" s="190"/>
      <c r="L16" s="190"/>
      <c r="M16" s="190"/>
      <c r="N16" s="190"/>
      <c r="O16" s="190"/>
      <c r="P16" s="190"/>
      <c r="Q16" s="190"/>
      <c r="R16" s="190">
        <f>+F16</f>
        <v>39875</v>
      </c>
      <c r="S16" s="154">
        <f t="shared" si="2"/>
        <v>39875</v>
      </c>
    </row>
    <row r="17" spans="1:239" ht="18.75" thickBot="1" x14ac:dyDescent="0.3">
      <c r="B17" s="127">
        <v>3141</v>
      </c>
      <c r="C17" s="126" t="s">
        <v>179</v>
      </c>
      <c r="D17" s="125"/>
      <c r="E17" s="125"/>
      <c r="F17" s="124">
        <f>SUM(F18:F19)</f>
        <v>153810</v>
      </c>
      <c r="G17" s="124">
        <f t="shared" ref="G17:R17" si="5">SUM(G18:G19)</f>
        <v>12817.5</v>
      </c>
      <c r="H17" s="124">
        <f t="shared" si="5"/>
        <v>12817.5</v>
      </c>
      <c r="I17" s="124">
        <f t="shared" si="5"/>
        <v>12817.5</v>
      </c>
      <c r="J17" s="124">
        <f t="shared" si="5"/>
        <v>12817.5</v>
      </c>
      <c r="K17" s="124">
        <f t="shared" si="5"/>
        <v>12817.5</v>
      </c>
      <c r="L17" s="124">
        <f t="shared" si="5"/>
        <v>12817.5</v>
      </c>
      <c r="M17" s="124">
        <f t="shared" si="5"/>
        <v>12817.5</v>
      </c>
      <c r="N17" s="124">
        <f t="shared" si="5"/>
        <v>12817.5</v>
      </c>
      <c r="O17" s="124">
        <f t="shared" si="5"/>
        <v>12817.5</v>
      </c>
      <c r="P17" s="124">
        <f t="shared" si="5"/>
        <v>12817.5</v>
      </c>
      <c r="Q17" s="124">
        <f t="shared" si="5"/>
        <v>12817.5</v>
      </c>
      <c r="R17" s="124">
        <f t="shared" si="5"/>
        <v>12817.5</v>
      </c>
      <c r="S17" s="124">
        <f>SUM(G17:R17)</f>
        <v>153810</v>
      </c>
    </row>
    <row r="18" spans="1:239" x14ac:dyDescent="0.25">
      <c r="B18" s="160">
        <v>3141</v>
      </c>
      <c r="C18" s="184" t="str">
        <f>+'[2]Costos Preparación Proceso'!$B$43</f>
        <v>Líneas telefónicas (renta)</v>
      </c>
      <c r="D18" s="157">
        <v>1</v>
      </c>
      <c r="E18" s="156">
        <f>+'[2]Costos Preparación Proceso'!$G$43</f>
        <v>25110</v>
      </c>
      <c r="F18" s="156">
        <f>+E18*D18</f>
        <v>25110</v>
      </c>
      <c r="G18" s="190">
        <f>+F18/12</f>
        <v>2092.5</v>
      </c>
      <c r="H18" s="190">
        <f>+G18</f>
        <v>2092.5</v>
      </c>
      <c r="I18" s="190">
        <f t="shared" ref="I18:R19" si="6">+H18</f>
        <v>2092.5</v>
      </c>
      <c r="J18" s="190">
        <f t="shared" si="6"/>
        <v>2092.5</v>
      </c>
      <c r="K18" s="190">
        <f t="shared" si="6"/>
        <v>2092.5</v>
      </c>
      <c r="L18" s="190">
        <f t="shared" si="6"/>
        <v>2092.5</v>
      </c>
      <c r="M18" s="190">
        <f t="shared" si="6"/>
        <v>2092.5</v>
      </c>
      <c r="N18" s="190">
        <f t="shared" si="6"/>
        <v>2092.5</v>
      </c>
      <c r="O18" s="190">
        <f t="shared" si="6"/>
        <v>2092.5</v>
      </c>
      <c r="P18" s="190">
        <f t="shared" si="6"/>
        <v>2092.5</v>
      </c>
      <c r="Q18" s="190">
        <f t="shared" si="6"/>
        <v>2092.5</v>
      </c>
      <c r="R18" s="190">
        <f t="shared" si="6"/>
        <v>2092.5</v>
      </c>
      <c r="S18" s="154">
        <f>SUM(G18:R18)</f>
        <v>25110</v>
      </c>
    </row>
    <row r="19" spans="1:239" x14ac:dyDescent="0.25">
      <c r="B19" s="160">
        <v>3141</v>
      </c>
      <c r="C19" s="184" t="str">
        <f>+'[2]Costos Preparación Proceso'!$B$44</f>
        <v>Líneas telefónicas con internet (renta)</v>
      </c>
      <c r="D19" s="157">
        <v>1</v>
      </c>
      <c r="E19" s="156">
        <f>+'[2]Costos Preparación Proceso'!$G$44</f>
        <v>128700</v>
      </c>
      <c r="F19" s="156">
        <f>+D19*E19</f>
        <v>128700</v>
      </c>
      <c r="G19" s="190">
        <f>+F19/12</f>
        <v>10725</v>
      </c>
      <c r="H19" s="190">
        <f>+G19</f>
        <v>10725</v>
      </c>
      <c r="I19" s="190">
        <f t="shared" si="6"/>
        <v>10725</v>
      </c>
      <c r="J19" s="190">
        <f t="shared" si="6"/>
        <v>10725</v>
      </c>
      <c r="K19" s="190">
        <f t="shared" si="6"/>
        <v>10725</v>
      </c>
      <c r="L19" s="190">
        <f t="shared" si="6"/>
        <v>10725</v>
      </c>
      <c r="M19" s="190">
        <f t="shared" si="6"/>
        <v>10725</v>
      </c>
      <c r="N19" s="190">
        <f t="shared" si="6"/>
        <v>10725</v>
      </c>
      <c r="O19" s="190">
        <f t="shared" si="6"/>
        <v>10725</v>
      </c>
      <c r="P19" s="190">
        <f t="shared" si="6"/>
        <v>10725</v>
      </c>
      <c r="Q19" s="190">
        <f t="shared" si="6"/>
        <v>10725</v>
      </c>
      <c r="R19" s="190">
        <f t="shared" si="6"/>
        <v>10725</v>
      </c>
      <c r="S19" s="154">
        <f t="shared" ref="S19" si="7">SUM(G19:R19)</f>
        <v>128700</v>
      </c>
    </row>
    <row r="20" spans="1:239" ht="18.75" thickBot="1" x14ac:dyDescent="0.3">
      <c r="B20" s="127">
        <v>3221</v>
      </c>
      <c r="C20" s="126" t="s">
        <v>176</v>
      </c>
      <c r="D20" s="125"/>
      <c r="E20" s="125"/>
      <c r="F20" s="124">
        <f>SUM(F21:F22)</f>
        <v>2473120</v>
      </c>
      <c r="G20" s="124">
        <f t="shared" ref="G20:R20" si="8">SUM(G21:G22)</f>
        <v>206093.33333333334</v>
      </c>
      <c r="H20" s="124">
        <f t="shared" si="8"/>
        <v>206093.33333333334</v>
      </c>
      <c r="I20" s="124">
        <f t="shared" si="8"/>
        <v>206093.33333333334</v>
      </c>
      <c r="J20" s="124">
        <f t="shared" si="8"/>
        <v>206093.33333333334</v>
      </c>
      <c r="K20" s="124">
        <f t="shared" si="8"/>
        <v>206093.33333333334</v>
      </c>
      <c r="L20" s="124">
        <f t="shared" si="8"/>
        <v>206093.33333333334</v>
      </c>
      <c r="M20" s="124">
        <f t="shared" si="8"/>
        <v>206093.33333333334</v>
      </c>
      <c r="N20" s="124">
        <f t="shared" si="8"/>
        <v>206093.33333333334</v>
      </c>
      <c r="O20" s="124">
        <f t="shared" si="8"/>
        <v>206093.33333333334</v>
      </c>
      <c r="P20" s="124">
        <f t="shared" si="8"/>
        <v>206093.33333333334</v>
      </c>
      <c r="Q20" s="124">
        <f t="shared" si="8"/>
        <v>206093.33333333334</v>
      </c>
      <c r="R20" s="124">
        <f t="shared" si="8"/>
        <v>206093.33333333334</v>
      </c>
      <c r="S20" s="124">
        <f>SUM(G20:R20)</f>
        <v>2473120</v>
      </c>
    </row>
    <row r="21" spans="1:239" x14ac:dyDescent="0.25">
      <c r="B21" s="160">
        <v>3121</v>
      </c>
      <c r="C21" s="184" t="str">
        <f>+'[2]Costos Preparación Proceso'!$B$40</f>
        <v>Inmueble en renta 1mes y  1 mes depósito</v>
      </c>
      <c r="D21" s="157">
        <v>1</v>
      </c>
      <c r="E21" s="156">
        <f>+'[2]Costos Preparación Proceso'!$G$40</f>
        <v>2473120</v>
      </c>
      <c r="F21" s="156">
        <f>+E21*D21</f>
        <v>2473120</v>
      </c>
      <c r="G21" s="190">
        <f>+F21/12</f>
        <v>206093.33333333334</v>
      </c>
      <c r="H21" s="190">
        <f>+G21</f>
        <v>206093.33333333334</v>
      </c>
      <c r="I21" s="190">
        <f t="shared" ref="I21:R21" si="9">+H21</f>
        <v>206093.33333333334</v>
      </c>
      <c r="J21" s="190">
        <f t="shared" si="9"/>
        <v>206093.33333333334</v>
      </c>
      <c r="K21" s="190">
        <f t="shared" si="9"/>
        <v>206093.33333333334</v>
      </c>
      <c r="L21" s="190">
        <f t="shared" si="9"/>
        <v>206093.33333333334</v>
      </c>
      <c r="M21" s="190">
        <f t="shared" si="9"/>
        <v>206093.33333333334</v>
      </c>
      <c r="N21" s="190">
        <f t="shared" si="9"/>
        <v>206093.33333333334</v>
      </c>
      <c r="O21" s="190">
        <f t="shared" si="9"/>
        <v>206093.33333333334</v>
      </c>
      <c r="P21" s="190">
        <f t="shared" si="9"/>
        <v>206093.33333333334</v>
      </c>
      <c r="Q21" s="190">
        <f t="shared" si="9"/>
        <v>206093.33333333334</v>
      </c>
      <c r="R21" s="190">
        <f t="shared" si="9"/>
        <v>206093.33333333334</v>
      </c>
      <c r="S21" s="154">
        <f>SUM(G21:R21)</f>
        <v>2473120</v>
      </c>
    </row>
    <row r="22" spans="1:239" x14ac:dyDescent="0.25">
      <c r="B22" s="160"/>
      <c r="C22" s="184"/>
      <c r="D22" s="180"/>
      <c r="E22" s="179"/>
      <c r="F22" s="156">
        <f>+D22*E22</f>
        <v>0</v>
      </c>
      <c r="G22" s="190"/>
      <c r="H22" s="190"/>
      <c r="I22" s="190">
        <v>0</v>
      </c>
      <c r="J22" s="190"/>
      <c r="K22" s="190"/>
      <c r="L22" s="190"/>
      <c r="M22" s="190"/>
      <c r="N22" s="190">
        <f>+F22</f>
        <v>0</v>
      </c>
      <c r="O22" s="190"/>
      <c r="P22" s="190"/>
      <c r="Q22" s="190"/>
      <c r="R22" s="190"/>
      <c r="S22" s="154">
        <f t="shared" ref="S22" si="10">SUM(G22:R22)</f>
        <v>0</v>
      </c>
    </row>
    <row r="23" spans="1:239" ht="14.25" thickBot="1" x14ac:dyDescent="0.3">
      <c r="A23" s="121"/>
      <c r="B23" s="164">
        <v>3751</v>
      </c>
      <c r="C23" s="163" t="s">
        <v>191</v>
      </c>
      <c r="D23" s="125"/>
      <c r="E23" s="125"/>
      <c r="F23" s="124">
        <f>SUM(F24:F30)</f>
        <v>657668</v>
      </c>
      <c r="G23" s="124">
        <f t="shared" ref="G23:R23" si="11">SUM(G24:G30)</f>
        <v>23374</v>
      </c>
      <c r="H23" s="124">
        <f t="shared" si="11"/>
        <v>0</v>
      </c>
      <c r="I23" s="124">
        <f t="shared" si="11"/>
        <v>0</v>
      </c>
      <c r="J23" s="124">
        <f t="shared" si="11"/>
        <v>0</v>
      </c>
      <c r="K23" s="124">
        <f t="shared" si="11"/>
        <v>0</v>
      </c>
      <c r="L23" s="124">
        <f t="shared" si="11"/>
        <v>0</v>
      </c>
      <c r="M23" s="124">
        <f t="shared" si="11"/>
        <v>23374</v>
      </c>
      <c r="N23" s="124">
        <f t="shared" si="11"/>
        <v>0</v>
      </c>
      <c r="O23" s="124">
        <f t="shared" si="11"/>
        <v>48938</v>
      </c>
      <c r="P23" s="124">
        <f t="shared" si="11"/>
        <v>80288</v>
      </c>
      <c r="Q23" s="124">
        <f t="shared" si="11"/>
        <v>238342</v>
      </c>
      <c r="R23" s="124">
        <f t="shared" si="11"/>
        <v>243352</v>
      </c>
      <c r="S23" s="124">
        <f>SUM(G23:R23)</f>
        <v>657668</v>
      </c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  <c r="HD23" s="121"/>
      <c r="HE23" s="121"/>
      <c r="HF23" s="121"/>
      <c r="HG23" s="121"/>
      <c r="HH23" s="121"/>
      <c r="HI23" s="121"/>
      <c r="HJ23" s="121"/>
      <c r="HK23" s="121"/>
      <c r="HL23" s="121"/>
      <c r="HM23" s="121"/>
      <c r="HN23" s="121"/>
      <c r="HO23" s="121"/>
      <c r="HP23" s="121"/>
      <c r="HQ23" s="121"/>
      <c r="HR23" s="121"/>
      <c r="HS23" s="121"/>
      <c r="HT23" s="121"/>
      <c r="HU23" s="121"/>
      <c r="HV23" s="121"/>
      <c r="HW23" s="121"/>
      <c r="HX23" s="121"/>
      <c r="HY23" s="121"/>
      <c r="HZ23" s="121"/>
      <c r="IA23" s="121"/>
      <c r="IB23" s="121"/>
      <c r="IC23" s="121"/>
      <c r="ID23" s="121"/>
      <c r="IE23" s="121"/>
    </row>
    <row r="24" spans="1:239" ht="13.5" x14ac:dyDescent="0.25">
      <c r="A24" s="121"/>
      <c r="B24" s="160">
        <v>3751</v>
      </c>
      <c r="C24" s="184" t="str">
        <f>+'[2]Costos Preparación Proceso'!$I$17</f>
        <v>Viático,gestion ayuntamientos</v>
      </c>
      <c r="D24" s="157">
        <v>1</v>
      </c>
      <c r="E24" s="156">
        <f>+'[2]Costos Preparación Proceso'!$L$17</f>
        <v>46748</v>
      </c>
      <c r="F24" s="179">
        <f>+E24*D24</f>
        <v>46748</v>
      </c>
      <c r="G24" s="190">
        <f>+F24/2</f>
        <v>23374</v>
      </c>
      <c r="H24" s="190">
        <v>0</v>
      </c>
      <c r="I24" s="190">
        <v>0</v>
      </c>
      <c r="J24" s="190">
        <v>0</v>
      </c>
      <c r="K24" s="190">
        <f t="shared" ref="K24:L24" si="12">J24</f>
        <v>0</v>
      </c>
      <c r="L24" s="190">
        <f t="shared" si="12"/>
        <v>0</v>
      </c>
      <c r="M24" s="190">
        <f>+F24/2</f>
        <v>23374</v>
      </c>
      <c r="N24" s="190">
        <v>0</v>
      </c>
      <c r="O24" s="190">
        <f t="shared" ref="O24:R24" si="13">N24</f>
        <v>0</v>
      </c>
      <c r="P24" s="190">
        <f t="shared" si="13"/>
        <v>0</v>
      </c>
      <c r="Q24" s="190">
        <f t="shared" si="13"/>
        <v>0</v>
      </c>
      <c r="R24" s="190">
        <f t="shared" si="13"/>
        <v>0</v>
      </c>
      <c r="S24" s="165">
        <f t="shared" ref="S24:S30" si="14">SUM(G24:R24)</f>
        <v>46748</v>
      </c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DW24" s="121"/>
      <c r="DX24" s="121"/>
      <c r="DY24" s="121"/>
      <c r="DZ24" s="121"/>
      <c r="EA24" s="121"/>
      <c r="EB24" s="121"/>
      <c r="EC24" s="121"/>
      <c r="ED24" s="121"/>
      <c r="EE24" s="121"/>
      <c r="EF24" s="121"/>
      <c r="EG24" s="121"/>
      <c r="EH24" s="121"/>
      <c r="EI24" s="121"/>
      <c r="EJ24" s="121"/>
      <c r="EK24" s="121"/>
      <c r="EL24" s="121"/>
      <c r="EM24" s="121"/>
      <c r="EN24" s="121"/>
      <c r="EO24" s="121"/>
      <c r="EP24" s="121"/>
      <c r="EQ24" s="121"/>
      <c r="ER24" s="121"/>
      <c r="ES24" s="121"/>
      <c r="ET24" s="121"/>
      <c r="EU24" s="121"/>
      <c r="EV24" s="121"/>
      <c r="EW24" s="121"/>
      <c r="EX24" s="121"/>
      <c r="EY24" s="121"/>
      <c r="EZ24" s="121"/>
      <c r="FA24" s="121"/>
      <c r="FB24" s="121"/>
      <c r="FC24" s="121"/>
      <c r="FD24" s="121"/>
      <c r="FE24" s="121"/>
      <c r="FF24" s="121"/>
      <c r="FG24" s="121"/>
      <c r="FH24" s="121"/>
      <c r="FI24" s="121"/>
      <c r="FJ24" s="121"/>
      <c r="FK24" s="121"/>
      <c r="FL24" s="121"/>
      <c r="FM24" s="121"/>
      <c r="FN24" s="121"/>
      <c r="FO24" s="121"/>
      <c r="FP24" s="121"/>
      <c r="FQ24" s="121"/>
      <c r="FR24" s="121"/>
      <c r="FS24" s="121"/>
      <c r="FT24" s="121"/>
      <c r="FU24" s="121"/>
      <c r="FV24" s="121"/>
      <c r="FW24" s="121"/>
      <c r="FX24" s="121"/>
      <c r="FY24" s="121"/>
      <c r="FZ24" s="121"/>
      <c r="GA24" s="121"/>
      <c r="GB24" s="121"/>
      <c r="GC24" s="121"/>
      <c r="GD24" s="121"/>
      <c r="GE24" s="121"/>
      <c r="GF24" s="121"/>
      <c r="GG24" s="121"/>
      <c r="GH24" s="121"/>
      <c r="GI24" s="121"/>
      <c r="GJ24" s="121"/>
      <c r="GK24" s="121"/>
      <c r="GL24" s="121"/>
      <c r="GM24" s="121"/>
      <c r="GN24" s="121"/>
      <c r="GO24" s="121"/>
      <c r="GP24" s="121"/>
      <c r="GQ24" s="121"/>
      <c r="GR24" s="121"/>
      <c r="GS24" s="121"/>
      <c r="GT24" s="121"/>
      <c r="GU24" s="121"/>
      <c r="GV24" s="121"/>
      <c r="GW24" s="121"/>
      <c r="GX24" s="121"/>
      <c r="GY24" s="121"/>
      <c r="GZ24" s="121"/>
      <c r="HA24" s="121"/>
      <c r="HB24" s="121"/>
      <c r="HC24" s="121"/>
      <c r="HD24" s="121"/>
      <c r="HE24" s="121"/>
      <c r="HF24" s="121"/>
      <c r="HG24" s="121"/>
      <c r="HH24" s="121"/>
      <c r="HI24" s="121"/>
      <c r="HJ24" s="121"/>
      <c r="HK24" s="121"/>
      <c r="HL24" s="121"/>
      <c r="HM24" s="121"/>
      <c r="HN24" s="121"/>
      <c r="HO24" s="121"/>
      <c r="HP24" s="121"/>
      <c r="HQ24" s="121"/>
      <c r="HR24" s="121"/>
      <c r="HS24" s="121"/>
      <c r="HT24" s="121"/>
      <c r="HU24" s="121"/>
      <c r="HV24" s="121"/>
      <c r="HW24" s="121"/>
      <c r="HX24" s="121"/>
      <c r="HY24" s="121"/>
      <c r="HZ24" s="121"/>
      <c r="IA24" s="121"/>
      <c r="IB24" s="121"/>
      <c r="IC24" s="121"/>
      <c r="ID24" s="121"/>
      <c r="IE24" s="121"/>
    </row>
    <row r="25" spans="1:239" ht="13.5" x14ac:dyDescent="0.25">
      <c r="A25" s="121"/>
      <c r="B25" s="160">
        <v>3751</v>
      </c>
      <c r="C25" s="184" t="str">
        <f>+'[2]Costos Preparación Proceso'!$I$21</f>
        <v>Viático, Recepción mobiliario</v>
      </c>
      <c r="D25" s="157">
        <v>1</v>
      </c>
      <c r="E25" s="156">
        <f>+'[2]Costos Preparación Proceso'!$L$21</f>
        <v>31350</v>
      </c>
      <c r="F25" s="179">
        <f t="shared" ref="F25:F30" si="15">+E25*D25</f>
        <v>31350</v>
      </c>
      <c r="G25" s="190"/>
      <c r="H25" s="190"/>
      <c r="I25" s="190"/>
      <c r="J25" s="190"/>
      <c r="K25" s="190"/>
      <c r="L25" s="190"/>
      <c r="M25" s="190"/>
      <c r="N25" s="190"/>
      <c r="O25" s="190"/>
      <c r="P25" s="190">
        <f>+F25/2</f>
        <v>15675</v>
      </c>
      <c r="Q25" s="190">
        <f>+P25</f>
        <v>15675</v>
      </c>
      <c r="R25" s="190"/>
      <c r="S25" s="165">
        <f t="shared" si="14"/>
        <v>31350</v>
      </c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  <c r="BS25" s="121"/>
      <c r="BT25" s="121"/>
      <c r="BU25" s="121"/>
      <c r="BV25" s="121"/>
      <c r="BW25" s="121"/>
      <c r="BX25" s="121"/>
      <c r="BY25" s="121"/>
      <c r="BZ25" s="121"/>
      <c r="CA25" s="121"/>
      <c r="CB25" s="121"/>
      <c r="CC25" s="121"/>
      <c r="CD25" s="121"/>
      <c r="CE25" s="121"/>
      <c r="CF25" s="121"/>
      <c r="CG25" s="121"/>
      <c r="CH25" s="121"/>
      <c r="CI25" s="121"/>
      <c r="CJ25" s="121"/>
      <c r="CK25" s="121"/>
      <c r="CL25" s="121"/>
      <c r="CM25" s="121"/>
      <c r="CN25" s="121"/>
      <c r="CO25" s="121"/>
      <c r="CP25" s="121"/>
      <c r="CQ25" s="121"/>
      <c r="CR25" s="121"/>
      <c r="CS25" s="121"/>
      <c r="CT25" s="121"/>
      <c r="CU25" s="121"/>
      <c r="CV25" s="121"/>
      <c r="CW25" s="121"/>
      <c r="CX25" s="121"/>
      <c r="CY25" s="121"/>
      <c r="CZ25" s="121"/>
      <c r="DA25" s="121"/>
      <c r="DB25" s="121"/>
      <c r="DC25" s="121"/>
      <c r="DD25" s="121"/>
      <c r="DE25" s="121"/>
      <c r="DF25" s="121"/>
      <c r="DG25" s="121"/>
      <c r="DH25" s="121"/>
      <c r="DI25" s="121"/>
      <c r="DJ25" s="121"/>
      <c r="DK25" s="121"/>
      <c r="DL25" s="121"/>
      <c r="DM25" s="121"/>
      <c r="DN25" s="121"/>
      <c r="DO25" s="121"/>
      <c r="DP25" s="121"/>
      <c r="DQ25" s="121"/>
      <c r="DR25" s="121"/>
      <c r="DS25" s="121"/>
      <c r="DT25" s="121"/>
      <c r="DU25" s="121"/>
      <c r="DV25" s="121"/>
      <c r="DW25" s="121"/>
      <c r="DX25" s="121"/>
      <c r="DY25" s="121"/>
      <c r="DZ25" s="121"/>
      <c r="EA25" s="121"/>
      <c r="EB25" s="121"/>
      <c r="EC25" s="121"/>
      <c r="ED25" s="121"/>
      <c r="EE25" s="121"/>
      <c r="EF25" s="121"/>
      <c r="EG25" s="121"/>
      <c r="EH25" s="121"/>
      <c r="EI25" s="121"/>
      <c r="EJ25" s="121"/>
      <c r="EK25" s="121"/>
      <c r="EL25" s="121"/>
      <c r="EM25" s="121"/>
      <c r="EN25" s="121"/>
      <c r="EO25" s="121"/>
      <c r="EP25" s="121"/>
      <c r="EQ25" s="121"/>
      <c r="ER25" s="121"/>
      <c r="ES25" s="121"/>
      <c r="ET25" s="121"/>
      <c r="EU25" s="121"/>
      <c r="EV25" s="121"/>
      <c r="EW25" s="121"/>
      <c r="EX25" s="121"/>
      <c r="EY25" s="121"/>
      <c r="EZ25" s="121"/>
      <c r="FA25" s="121"/>
      <c r="FB25" s="121"/>
      <c r="FC25" s="121"/>
      <c r="FD25" s="121"/>
      <c r="FE25" s="121"/>
      <c r="FF25" s="121"/>
      <c r="FG25" s="121"/>
      <c r="FH25" s="121"/>
      <c r="FI25" s="121"/>
      <c r="FJ25" s="121"/>
      <c r="FK25" s="121"/>
      <c r="FL25" s="121"/>
      <c r="FM25" s="121"/>
      <c r="FN25" s="121"/>
      <c r="FO25" s="121"/>
      <c r="FP25" s="121"/>
      <c r="FQ25" s="121"/>
      <c r="FR25" s="121"/>
      <c r="FS25" s="121"/>
      <c r="FT25" s="121"/>
      <c r="FU25" s="121"/>
      <c r="FV25" s="121"/>
      <c r="FW25" s="121"/>
      <c r="FX25" s="121"/>
      <c r="FY25" s="121"/>
      <c r="FZ25" s="121"/>
      <c r="GA25" s="121"/>
      <c r="GB25" s="121"/>
      <c r="GC25" s="121"/>
      <c r="GD25" s="121"/>
      <c r="GE25" s="121"/>
      <c r="GF25" s="121"/>
      <c r="GG25" s="121"/>
      <c r="GH25" s="121"/>
      <c r="GI25" s="121"/>
      <c r="GJ25" s="121"/>
      <c r="GK25" s="121"/>
      <c r="GL25" s="121"/>
      <c r="GM25" s="121"/>
      <c r="GN25" s="121"/>
      <c r="GO25" s="121"/>
      <c r="GP25" s="121"/>
      <c r="GQ25" s="121"/>
      <c r="GR25" s="121"/>
      <c r="GS25" s="121"/>
      <c r="GT25" s="121"/>
      <c r="GU25" s="121"/>
      <c r="GV25" s="121"/>
      <c r="GW25" s="121"/>
      <c r="GX25" s="121"/>
      <c r="GY25" s="121"/>
      <c r="GZ25" s="121"/>
      <c r="HA25" s="121"/>
      <c r="HB25" s="121"/>
      <c r="HC25" s="121"/>
      <c r="HD25" s="121"/>
      <c r="HE25" s="121"/>
      <c r="HF25" s="121"/>
      <c r="HG25" s="121"/>
      <c r="HH25" s="121"/>
      <c r="HI25" s="121"/>
      <c r="HJ25" s="121"/>
      <c r="HK25" s="121"/>
      <c r="HL25" s="121"/>
      <c r="HM25" s="121"/>
      <c r="HN25" s="121"/>
      <c r="HO25" s="121"/>
      <c r="HP25" s="121"/>
      <c r="HQ25" s="121"/>
      <c r="HR25" s="121"/>
      <c r="HS25" s="121"/>
      <c r="HT25" s="121"/>
      <c r="HU25" s="121"/>
      <c r="HV25" s="121"/>
      <c r="HW25" s="121"/>
      <c r="HX25" s="121"/>
      <c r="HY25" s="121"/>
      <c r="HZ25" s="121"/>
      <c r="IA25" s="121"/>
      <c r="IB25" s="121"/>
      <c r="IC25" s="121"/>
      <c r="ID25" s="121"/>
      <c r="IE25" s="121"/>
    </row>
    <row r="26" spans="1:239" ht="13.5" x14ac:dyDescent="0.25">
      <c r="A26" s="121"/>
      <c r="B26" s="160">
        <v>3751</v>
      </c>
      <c r="C26" s="184" t="str">
        <f>+'[2]Costos Preparación Proceso'!$I$24</f>
        <v xml:space="preserve">Viático, Recepcion Parque Vehicular </v>
      </c>
      <c r="D26" s="157">
        <v>1</v>
      </c>
      <c r="E26" s="156">
        <f>+'[2]Costos Preparación Proceso'!$L$24</f>
        <v>31350</v>
      </c>
      <c r="F26" s="179">
        <f t="shared" si="15"/>
        <v>31350</v>
      </c>
      <c r="G26" s="190"/>
      <c r="H26" s="190"/>
      <c r="I26" s="190"/>
      <c r="J26" s="190"/>
      <c r="K26" s="190"/>
      <c r="L26" s="190"/>
      <c r="M26" s="190"/>
      <c r="N26" s="190"/>
      <c r="O26" s="190"/>
      <c r="P26" s="190">
        <f>+F26/2</f>
        <v>15675</v>
      </c>
      <c r="Q26" s="190">
        <f>+P26</f>
        <v>15675</v>
      </c>
      <c r="R26" s="190"/>
      <c r="S26" s="165">
        <f t="shared" si="14"/>
        <v>31350</v>
      </c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1"/>
      <c r="CE26" s="121"/>
      <c r="CF26" s="121"/>
      <c r="CG26" s="121"/>
      <c r="CH26" s="121"/>
      <c r="CI26" s="121"/>
      <c r="CJ26" s="121"/>
      <c r="CK26" s="121"/>
      <c r="CL26" s="121"/>
      <c r="CM26" s="121"/>
      <c r="CN26" s="121"/>
      <c r="CO26" s="121"/>
      <c r="CP26" s="121"/>
      <c r="CQ26" s="121"/>
      <c r="CR26" s="121"/>
      <c r="CS26" s="121"/>
      <c r="CT26" s="121"/>
      <c r="CU26" s="121"/>
      <c r="CV26" s="121"/>
      <c r="CW26" s="121"/>
      <c r="CX26" s="121"/>
      <c r="CY26" s="121"/>
      <c r="CZ26" s="121"/>
      <c r="DA26" s="121"/>
      <c r="DB26" s="121"/>
      <c r="DC26" s="121"/>
      <c r="DD26" s="121"/>
      <c r="DE26" s="121"/>
      <c r="DF26" s="121"/>
      <c r="DG26" s="121"/>
      <c r="DH26" s="121"/>
      <c r="DI26" s="121"/>
      <c r="DJ26" s="121"/>
      <c r="DK26" s="121"/>
      <c r="DL26" s="121"/>
      <c r="DM26" s="121"/>
      <c r="DN26" s="121"/>
      <c r="DO26" s="121"/>
      <c r="DP26" s="121"/>
      <c r="DQ26" s="121"/>
      <c r="DR26" s="121"/>
      <c r="DS26" s="121"/>
      <c r="DT26" s="121"/>
      <c r="DU26" s="121"/>
      <c r="DV26" s="121"/>
      <c r="DW26" s="121"/>
      <c r="DX26" s="121"/>
      <c r="DY26" s="121"/>
      <c r="DZ26" s="121"/>
      <c r="EA26" s="121"/>
      <c r="EB26" s="121"/>
      <c r="EC26" s="121"/>
      <c r="ED26" s="121"/>
      <c r="EE26" s="121"/>
      <c r="EF26" s="121"/>
      <c r="EG26" s="121"/>
      <c r="EH26" s="121"/>
      <c r="EI26" s="121"/>
      <c r="EJ26" s="121"/>
      <c r="EK26" s="121"/>
      <c r="EL26" s="121"/>
      <c r="EM26" s="121"/>
      <c r="EN26" s="121"/>
      <c r="EO26" s="121"/>
      <c r="EP26" s="121"/>
      <c r="EQ26" s="121"/>
      <c r="ER26" s="121"/>
      <c r="ES26" s="121"/>
      <c r="ET26" s="121"/>
      <c r="EU26" s="121"/>
      <c r="EV26" s="121"/>
      <c r="EW26" s="121"/>
      <c r="EX26" s="121"/>
      <c r="EY26" s="121"/>
      <c r="EZ26" s="121"/>
      <c r="FA26" s="121"/>
      <c r="FB26" s="121"/>
      <c r="FC26" s="121"/>
      <c r="FD26" s="121"/>
      <c r="FE26" s="121"/>
      <c r="FF26" s="121"/>
      <c r="FG26" s="121"/>
      <c r="FH26" s="121"/>
      <c r="FI26" s="121"/>
      <c r="FJ26" s="121"/>
      <c r="FK26" s="121"/>
      <c r="FL26" s="121"/>
      <c r="FM26" s="121"/>
      <c r="FN26" s="121"/>
      <c r="FO26" s="121"/>
      <c r="FP26" s="121"/>
      <c r="FQ26" s="121"/>
      <c r="FR26" s="121"/>
      <c r="FS26" s="121"/>
      <c r="FT26" s="121"/>
      <c r="FU26" s="121"/>
      <c r="FV26" s="121"/>
      <c r="FW26" s="121"/>
      <c r="FX26" s="121"/>
      <c r="FY26" s="121"/>
      <c r="FZ26" s="121"/>
      <c r="GA26" s="121"/>
      <c r="GB26" s="121"/>
      <c r="GC26" s="121"/>
      <c r="GD26" s="121"/>
      <c r="GE26" s="121"/>
      <c r="GF26" s="121"/>
      <c r="GG26" s="121"/>
      <c r="GH26" s="121"/>
      <c r="GI26" s="121"/>
      <c r="GJ26" s="121"/>
      <c r="GK26" s="121"/>
      <c r="GL26" s="121"/>
      <c r="GM26" s="121"/>
      <c r="GN26" s="121"/>
      <c r="GO26" s="121"/>
      <c r="GP26" s="121"/>
      <c r="GQ26" s="121"/>
      <c r="GR26" s="121"/>
      <c r="GS26" s="121"/>
      <c r="GT26" s="121"/>
      <c r="GU26" s="121"/>
      <c r="GV26" s="121"/>
      <c r="GW26" s="121"/>
      <c r="GX26" s="121"/>
      <c r="GY26" s="121"/>
      <c r="GZ26" s="121"/>
      <c r="HA26" s="121"/>
      <c r="HB26" s="121"/>
      <c r="HC26" s="121"/>
      <c r="HD26" s="121"/>
      <c r="HE26" s="121"/>
      <c r="HF26" s="121"/>
      <c r="HG26" s="121"/>
      <c r="HH26" s="121"/>
      <c r="HI26" s="121"/>
      <c r="HJ26" s="121"/>
      <c r="HK26" s="121"/>
      <c r="HL26" s="121"/>
      <c r="HM26" s="121"/>
      <c r="HN26" s="121"/>
      <c r="HO26" s="121"/>
      <c r="HP26" s="121"/>
      <c r="HQ26" s="121"/>
      <c r="HR26" s="121"/>
      <c r="HS26" s="121"/>
      <c r="HT26" s="121"/>
      <c r="HU26" s="121"/>
      <c r="HV26" s="121"/>
      <c r="HW26" s="121"/>
      <c r="HX26" s="121"/>
      <c r="HY26" s="121"/>
      <c r="HZ26" s="121"/>
      <c r="IA26" s="121"/>
      <c r="IB26" s="121"/>
      <c r="IC26" s="121"/>
      <c r="ID26" s="121"/>
      <c r="IE26" s="121"/>
    </row>
    <row r="27" spans="1:239" ht="13.5" x14ac:dyDescent="0.25">
      <c r="A27" s="121"/>
      <c r="B27" s="160">
        <v>3751</v>
      </c>
      <c r="C27" s="184" t="str">
        <f>+'[2]Costos Preparación Proceso'!$I$27</f>
        <v>Viático, localización de inmuebles</v>
      </c>
      <c r="D27" s="157">
        <v>1</v>
      </c>
      <c r="E27" s="156">
        <f>+'[2]Costos Preparación Proceso'!$L$27</f>
        <v>195752</v>
      </c>
      <c r="F27" s="179">
        <f t="shared" si="15"/>
        <v>195752</v>
      </c>
      <c r="G27" s="190"/>
      <c r="H27" s="190"/>
      <c r="I27" s="190"/>
      <c r="J27" s="190"/>
      <c r="K27" s="190"/>
      <c r="L27" s="190"/>
      <c r="M27" s="190"/>
      <c r="N27" s="190"/>
      <c r="O27" s="190">
        <f>+F27/4</f>
        <v>48938</v>
      </c>
      <c r="P27" s="190">
        <f>+O27</f>
        <v>48938</v>
      </c>
      <c r="Q27" s="190">
        <f t="shared" ref="Q27:R27" si="16">+P27</f>
        <v>48938</v>
      </c>
      <c r="R27" s="190">
        <f t="shared" si="16"/>
        <v>48938</v>
      </c>
      <c r="S27" s="165">
        <f t="shared" si="14"/>
        <v>195752</v>
      </c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21"/>
      <c r="BY27" s="121"/>
      <c r="BZ27" s="121"/>
      <c r="CA27" s="121"/>
      <c r="CB27" s="121"/>
      <c r="CC27" s="121"/>
      <c r="CD27" s="121"/>
      <c r="CE27" s="121"/>
      <c r="CF27" s="121"/>
      <c r="CG27" s="121"/>
      <c r="CH27" s="121"/>
      <c r="CI27" s="121"/>
      <c r="CJ27" s="121"/>
      <c r="CK27" s="121"/>
      <c r="CL27" s="121"/>
      <c r="CM27" s="121"/>
      <c r="CN27" s="121"/>
      <c r="CO27" s="121"/>
      <c r="CP27" s="121"/>
      <c r="CQ27" s="121"/>
      <c r="CR27" s="121"/>
      <c r="CS27" s="121"/>
      <c r="CT27" s="121"/>
      <c r="CU27" s="121"/>
      <c r="CV27" s="121"/>
      <c r="CW27" s="121"/>
      <c r="CX27" s="121"/>
      <c r="CY27" s="121"/>
      <c r="CZ27" s="121"/>
      <c r="DA27" s="121"/>
      <c r="DB27" s="121"/>
      <c r="DC27" s="121"/>
      <c r="DD27" s="121"/>
      <c r="DE27" s="121"/>
      <c r="DF27" s="121"/>
      <c r="DG27" s="121"/>
      <c r="DH27" s="121"/>
      <c r="DI27" s="121"/>
      <c r="DJ27" s="121"/>
      <c r="DK27" s="121"/>
      <c r="DL27" s="121"/>
      <c r="DM27" s="121"/>
      <c r="DN27" s="121"/>
      <c r="DO27" s="121"/>
      <c r="DP27" s="121"/>
      <c r="DQ27" s="121"/>
      <c r="DR27" s="121"/>
      <c r="DS27" s="121"/>
      <c r="DT27" s="121"/>
      <c r="DU27" s="121"/>
      <c r="DV27" s="121"/>
      <c r="DW27" s="121"/>
      <c r="DX27" s="121"/>
      <c r="DY27" s="121"/>
      <c r="DZ27" s="121"/>
      <c r="EA27" s="121"/>
      <c r="EB27" s="121"/>
      <c r="EC27" s="121"/>
      <c r="ED27" s="121"/>
      <c r="EE27" s="121"/>
      <c r="EF27" s="121"/>
      <c r="EG27" s="121"/>
      <c r="EH27" s="121"/>
      <c r="EI27" s="121"/>
      <c r="EJ27" s="121"/>
      <c r="EK27" s="121"/>
      <c r="EL27" s="121"/>
      <c r="EM27" s="121"/>
      <c r="EN27" s="121"/>
      <c r="EO27" s="121"/>
      <c r="EP27" s="121"/>
      <c r="EQ27" s="121"/>
      <c r="ER27" s="121"/>
      <c r="ES27" s="121"/>
      <c r="ET27" s="121"/>
      <c r="EU27" s="121"/>
      <c r="EV27" s="121"/>
      <c r="EW27" s="121"/>
      <c r="EX27" s="121"/>
      <c r="EY27" s="121"/>
      <c r="EZ27" s="121"/>
      <c r="FA27" s="121"/>
      <c r="FB27" s="121"/>
      <c r="FC27" s="121"/>
      <c r="FD27" s="121"/>
      <c r="FE27" s="121"/>
      <c r="FF27" s="121"/>
      <c r="FG27" s="121"/>
      <c r="FH27" s="121"/>
      <c r="FI27" s="121"/>
      <c r="FJ27" s="121"/>
      <c r="FK27" s="121"/>
      <c r="FL27" s="121"/>
      <c r="FM27" s="121"/>
      <c r="FN27" s="121"/>
      <c r="FO27" s="121"/>
      <c r="FP27" s="121"/>
      <c r="FQ27" s="121"/>
      <c r="FR27" s="121"/>
      <c r="FS27" s="121"/>
      <c r="FT27" s="121"/>
      <c r="FU27" s="121"/>
      <c r="FV27" s="121"/>
      <c r="FW27" s="121"/>
      <c r="FX27" s="121"/>
      <c r="FY27" s="121"/>
      <c r="FZ27" s="121"/>
      <c r="GA27" s="121"/>
      <c r="GB27" s="121"/>
      <c r="GC27" s="121"/>
      <c r="GD27" s="121"/>
      <c r="GE27" s="121"/>
      <c r="GF27" s="121"/>
      <c r="GG27" s="121"/>
      <c r="GH27" s="121"/>
      <c r="GI27" s="121"/>
      <c r="GJ27" s="121"/>
      <c r="GK27" s="121"/>
      <c r="GL27" s="121"/>
      <c r="GM27" s="121"/>
      <c r="GN27" s="121"/>
      <c r="GO27" s="121"/>
      <c r="GP27" s="121"/>
      <c r="GQ27" s="121"/>
      <c r="GR27" s="121"/>
      <c r="GS27" s="121"/>
      <c r="GT27" s="121"/>
      <c r="GU27" s="121"/>
      <c r="GV27" s="121"/>
      <c r="GW27" s="121"/>
      <c r="GX27" s="121"/>
      <c r="GY27" s="121"/>
      <c r="GZ27" s="121"/>
      <c r="HA27" s="121"/>
      <c r="HB27" s="121"/>
      <c r="HC27" s="121"/>
      <c r="HD27" s="121"/>
      <c r="HE27" s="121"/>
      <c r="HF27" s="121"/>
      <c r="HG27" s="121"/>
      <c r="HH27" s="121"/>
      <c r="HI27" s="121"/>
      <c r="HJ27" s="121"/>
      <c r="HK27" s="121"/>
      <c r="HL27" s="121"/>
      <c r="HM27" s="121"/>
      <c r="HN27" s="121"/>
      <c r="HO27" s="121"/>
      <c r="HP27" s="121"/>
      <c r="HQ27" s="121"/>
      <c r="HR27" s="121"/>
      <c r="HS27" s="121"/>
      <c r="HT27" s="121"/>
      <c r="HU27" s="121"/>
      <c r="HV27" s="121"/>
      <c r="HW27" s="121"/>
      <c r="HX27" s="121"/>
      <c r="HY27" s="121"/>
      <c r="HZ27" s="121"/>
      <c r="IA27" s="121"/>
      <c r="IB27" s="121"/>
      <c r="IC27" s="121"/>
      <c r="ID27" s="121"/>
      <c r="IE27" s="121"/>
    </row>
    <row r="28" spans="1:239" ht="13.5" x14ac:dyDescent="0.25">
      <c r="A28" s="121"/>
      <c r="B28" s="160">
        <v>3751</v>
      </c>
      <c r="C28" s="184" t="str">
        <f>+'[2]Costos Preparación Proceso'!$I$31</f>
        <v>Viático, Supervisión con FGE y PCJ</v>
      </c>
      <c r="D28" s="157">
        <v>1</v>
      </c>
      <c r="E28" s="156">
        <f>+'[2]Costos Preparación Proceso'!$L$31</f>
        <v>31668</v>
      </c>
      <c r="F28" s="179">
        <f t="shared" si="15"/>
        <v>31668</v>
      </c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>
        <f>+F28/2</f>
        <v>15834</v>
      </c>
      <c r="R28" s="190">
        <f>+F28/2</f>
        <v>15834</v>
      </c>
      <c r="S28" s="165">
        <f t="shared" si="14"/>
        <v>31668</v>
      </c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  <c r="CD28" s="121"/>
      <c r="CE28" s="121"/>
      <c r="CF28" s="121"/>
      <c r="CG28" s="121"/>
      <c r="CH28" s="121"/>
      <c r="CI28" s="121"/>
      <c r="CJ28" s="121"/>
      <c r="CK28" s="121"/>
      <c r="CL28" s="121"/>
      <c r="CM28" s="121"/>
      <c r="CN28" s="121"/>
      <c r="CO28" s="121"/>
      <c r="CP28" s="121"/>
      <c r="CQ28" s="121"/>
      <c r="CR28" s="121"/>
      <c r="CS28" s="121"/>
      <c r="CT28" s="121"/>
      <c r="CU28" s="121"/>
      <c r="CV28" s="121"/>
      <c r="CW28" s="121"/>
      <c r="CX28" s="121"/>
      <c r="CY28" s="121"/>
      <c r="CZ28" s="121"/>
      <c r="DA28" s="121"/>
      <c r="DB28" s="121"/>
      <c r="DC28" s="121"/>
      <c r="DD28" s="121"/>
      <c r="DE28" s="121"/>
      <c r="DF28" s="121"/>
      <c r="DG28" s="121"/>
      <c r="DH28" s="121"/>
      <c r="DI28" s="121"/>
      <c r="DJ28" s="121"/>
      <c r="DK28" s="121"/>
      <c r="DL28" s="121"/>
      <c r="DM28" s="121"/>
      <c r="DN28" s="121"/>
      <c r="DO28" s="121"/>
      <c r="DP28" s="121"/>
      <c r="DQ28" s="121"/>
      <c r="DR28" s="121"/>
      <c r="DS28" s="121"/>
      <c r="DT28" s="121"/>
      <c r="DU28" s="121"/>
      <c r="DV28" s="121"/>
      <c r="DW28" s="121"/>
      <c r="DX28" s="121"/>
      <c r="DY28" s="121"/>
      <c r="DZ28" s="121"/>
      <c r="EA28" s="121"/>
      <c r="EB28" s="121"/>
      <c r="EC28" s="121"/>
      <c r="ED28" s="121"/>
      <c r="EE28" s="121"/>
      <c r="EF28" s="121"/>
      <c r="EG28" s="121"/>
      <c r="EH28" s="121"/>
      <c r="EI28" s="121"/>
      <c r="EJ28" s="121"/>
      <c r="EK28" s="121"/>
      <c r="EL28" s="121"/>
      <c r="EM28" s="121"/>
      <c r="EN28" s="121"/>
      <c r="EO28" s="121"/>
      <c r="EP28" s="121"/>
      <c r="EQ28" s="121"/>
      <c r="ER28" s="121"/>
      <c r="ES28" s="121"/>
      <c r="ET28" s="121"/>
      <c r="EU28" s="121"/>
      <c r="EV28" s="121"/>
      <c r="EW28" s="121"/>
      <c r="EX28" s="121"/>
      <c r="EY28" s="121"/>
      <c r="EZ28" s="121"/>
      <c r="FA28" s="121"/>
      <c r="FB28" s="121"/>
      <c r="FC28" s="121"/>
      <c r="FD28" s="121"/>
      <c r="FE28" s="121"/>
      <c r="FF28" s="121"/>
      <c r="FG28" s="121"/>
      <c r="FH28" s="121"/>
      <c r="FI28" s="121"/>
      <c r="FJ28" s="121"/>
      <c r="FK28" s="121"/>
      <c r="FL28" s="121"/>
      <c r="FM28" s="121"/>
      <c r="FN28" s="121"/>
      <c r="FO28" s="121"/>
      <c r="FP28" s="121"/>
      <c r="FQ28" s="121"/>
      <c r="FR28" s="121"/>
      <c r="FS28" s="121"/>
      <c r="FT28" s="121"/>
      <c r="FU28" s="121"/>
      <c r="FV28" s="121"/>
      <c r="FW28" s="121"/>
      <c r="FX28" s="121"/>
      <c r="FY28" s="121"/>
      <c r="FZ28" s="121"/>
      <c r="GA28" s="121"/>
      <c r="GB28" s="121"/>
      <c r="GC28" s="121"/>
      <c r="GD28" s="121"/>
      <c r="GE28" s="121"/>
      <c r="GF28" s="121"/>
      <c r="GG28" s="121"/>
      <c r="GH28" s="121"/>
      <c r="GI28" s="121"/>
      <c r="GJ28" s="121"/>
      <c r="GK28" s="121"/>
      <c r="GL28" s="121"/>
      <c r="GM28" s="121"/>
      <c r="GN28" s="121"/>
      <c r="GO28" s="121"/>
      <c r="GP28" s="121"/>
      <c r="GQ28" s="121"/>
      <c r="GR28" s="121"/>
      <c r="GS28" s="121"/>
      <c r="GT28" s="121"/>
      <c r="GU28" s="121"/>
      <c r="GV28" s="121"/>
      <c r="GW28" s="121"/>
      <c r="GX28" s="121"/>
      <c r="GY28" s="121"/>
      <c r="GZ28" s="121"/>
      <c r="HA28" s="121"/>
      <c r="HB28" s="121"/>
      <c r="HC28" s="121"/>
      <c r="HD28" s="121"/>
      <c r="HE28" s="121"/>
      <c r="HF28" s="121"/>
      <c r="HG28" s="121"/>
      <c r="HH28" s="121"/>
      <c r="HI28" s="121"/>
      <c r="HJ28" s="121"/>
      <c r="HK28" s="121"/>
      <c r="HL28" s="121"/>
      <c r="HM28" s="121"/>
      <c r="HN28" s="121"/>
      <c r="HO28" s="121"/>
      <c r="HP28" s="121"/>
      <c r="HQ28" s="121"/>
      <c r="HR28" s="121"/>
      <c r="HS28" s="121"/>
      <c r="HT28" s="121"/>
      <c r="HU28" s="121"/>
      <c r="HV28" s="121"/>
      <c r="HW28" s="121"/>
      <c r="HX28" s="121"/>
      <c r="HY28" s="121"/>
      <c r="HZ28" s="121"/>
      <c r="IA28" s="121"/>
      <c r="IB28" s="121"/>
      <c r="IC28" s="121"/>
      <c r="ID28" s="121"/>
      <c r="IE28" s="121"/>
    </row>
    <row r="29" spans="1:239" ht="13.5" x14ac:dyDescent="0.25">
      <c r="A29" s="121"/>
      <c r="B29" s="160">
        <v>3751</v>
      </c>
      <c r="C29" s="184" t="str">
        <f>+'[2]Costos Preparación Proceso'!$I$34</f>
        <v>Viático, Acondicionamiento Sedes de CD's</v>
      </c>
      <c r="D29" s="157">
        <v>1</v>
      </c>
      <c r="E29" s="156">
        <f>+'[2]Costos Preparación Proceso'!$L$34</f>
        <v>284440</v>
      </c>
      <c r="F29" s="179">
        <f t="shared" si="15"/>
        <v>284440</v>
      </c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>
        <f>+F29/2</f>
        <v>142220</v>
      </c>
      <c r="R29" s="190">
        <f>+F29/2</f>
        <v>142220</v>
      </c>
      <c r="S29" s="165">
        <f t="shared" si="14"/>
        <v>284440</v>
      </c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  <c r="BM29" s="121"/>
      <c r="BN29" s="121"/>
      <c r="BO29" s="121"/>
      <c r="BP29" s="121"/>
      <c r="BQ29" s="121"/>
      <c r="BR29" s="121"/>
      <c r="BS29" s="121"/>
      <c r="BT29" s="121"/>
      <c r="BU29" s="121"/>
      <c r="BV29" s="121"/>
      <c r="BW29" s="121"/>
      <c r="BX29" s="121"/>
      <c r="BY29" s="121"/>
      <c r="BZ29" s="121"/>
      <c r="CA29" s="121"/>
      <c r="CB29" s="121"/>
      <c r="CC29" s="121"/>
      <c r="CD29" s="121"/>
      <c r="CE29" s="121"/>
      <c r="CF29" s="121"/>
      <c r="CG29" s="121"/>
      <c r="CH29" s="121"/>
      <c r="CI29" s="121"/>
      <c r="CJ29" s="121"/>
      <c r="CK29" s="121"/>
      <c r="CL29" s="121"/>
      <c r="CM29" s="121"/>
      <c r="CN29" s="121"/>
      <c r="CO29" s="121"/>
      <c r="CP29" s="121"/>
      <c r="CQ29" s="121"/>
      <c r="CR29" s="121"/>
      <c r="CS29" s="121"/>
      <c r="CT29" s="121"/>
      <c r="CU29" s="121"/>
      <c r="CV29" s="121"/>
      <c r="CW29" s="121"/>
      <c r="CX29" s="121"/>
      <c r="CY29" s="121"/>
      <c r="CZ29" s="121"/>
      <c r="DA29" s="121"/>
      <c r="DB29" s="121"/>
      <c r="DC29" s="121"/>
      <c r="DD29" s="121"/>
      <c r="DE29" s="121"/>
      <c r="DF29" s="121"/>
      <c r="DG29" s="121"/>
      <c r="DH29" s="121"/>
      <c r="DI29" s="121"/>
      <c r="DJ29" s="121"/>
      <c r="DK29" s="121"/>
      <c r="DL29" s="121"/>
      <c r="DM29" s="121"/>
      <c r="DN29" s="121"/>
      <c r="DO29" s="121"/>
      <c r="DP29" s="121"/>
      <c r="DQ29" s="121"/>
      <c r="DR29" s="121"/>
      <c r="DS29" s="121"/>
      <c r="DT29" s="121"/>
      <c r="DU29" s="121"/>
      <c r="DV29" s="121"/>
      <c r="DW29" s="121"/>
      <c r="DX29" s="121"/>
      <c r="DY29" s="121"/>
      <c r="DZ29" s="121"/>
      <c r="EA29" s="121"/>
      <c r="EB29" s="121"/>
      <c r="EC29" s="121"/>
      <c r="ED29" s="121"/>
      <c r="EE29" s="121"/>
      <c r="EF29" s="121"/>
      <c r="EG29" s="121"/>
      <c r="EH29" s="121"/>
      <c r="EI29" s="121"/>
      <c r="EJ29" s="121"/>
      <c r="EK29" s="121"/>
      <c r="EL29" s="121"/>
      <c r="EM29" s="121"/>
      <c r="EN29" s="121"/>
      <c r="EO29" s="121"/>
      <c r="EP29" s="121"/>
      <c r="EQ29" s="121"/>
      <c r="ER29" s="121"/>
      <c r="ES29" s="121"/>
      <c r="ET29" s="121"/>
      <c r="EU29" s="121"/>
      <c r="EV29" s="121"/>
      <c r="EW29" s="121"/>
      <c r="EX29" s="121"/>
      <c r="EY29" s="121"/>
      <c r="EZ29" s="121"/>
      <c r="FA29" s="121"/>
      <c r="FB29" s="121"/>
      <c r="FC29" s="121"/>
      <c r="FD29" s="121"/>
      <c r="FE29" s="121"/>
      <c r="FF29" s="121"/>
      <c r="FG29" s="121"/>
      <c r="FH29" s="121"/>
      <c r="FI29" s="121"/>
      <c r="FJ29" s="121"/>
      <c r="FK29" s="121"/>
      <c r="FL29" s="121"/>
      <c r="FM29" s="121"/>
      <c r="FN29" s="121"/>
      <c r="FO29" s="121"/>
      <c r="FP29" s="121"/>
      <c r="FQ29" s="121"/>
      <c r="FR29" s="121"/>
      <c r="FS29" s="121"/>
      <c r="FT29" s="121"/>
      <c r="FU29" s="121"/>
      <c r="FV29" s="121"/>
      <c r="FW29" s="121"/>
      <c r="FX29" s="121"/>
      <c r="FY29" s="121"/>
      <c r="FZ29" s="121"/>
      <c r="GA29" s="121"/>
      <c r="GB29" s="121"/>
      <c r="GC29" s="121"/>
      <c r="GD29" s="121"/>
      <c r="GE29" s="121"/>
      <c r="GF29" s="121"/>
      <c r="GG29" s="121"/>
      <c r="GH29" s="121"/>
      <c r="GI29" s="121"/>
      <c r="GJ29" s="121"/>
      <c r="GK29" s="121"/>
      <c r="GL29" s="121"/>
      <c r="GM29" s="121"/>
      <c r="GN29" s="121"/>
      <c r="GO29" s="121"/>
      <c r="GP29" s="121"/>
      <c r="GQ29" s="121"/>
      <c r="GR29" s="121"/>
      <c r="GS29" s="121"/>
      <c r="GT29" s="121"/>
      <c r="GU29" s="121"/>
      <c r="GV29" s="121"/>
      <c r="GW29" s="121"/>
      <c r="GX29" s="121"/>
      <c r="GY29" s="121"/>
      <c r="GZ29" s="121"/>
      <c r="HA29" s="121"/>
      <c r="HB29" s="121"/>
      <c r="HC29" s="121"/>
      <c r="HD29" s="121"/>
      <c r="HE29" s="121"/>
      <c r="HF29" s="121"/>
      <c r="HG29" s="121"/>
      <c r="HH29" s="121"/>
      <c r="HI29" s="121"/>
      <c r="HJ29" s="121"/>
      <c r="HK29" s="121"/>
      <c r="HL29" s="121"/>
      <c r="HM29" s="121"/>
      <c r="HN29" s="121"/>
      <c r="HO29" s="121"/>
      <c r="HP29" s="121"/>
      <c r="HQ29" s="121"/>
      <c r="HR29" s="121"/>
      <c r="HS29" s="121"/>
      <c r="HT29" s="121"/>
      <c r="HU29" s="121"/>
      <c r="HV29" s="121"/>
      <c r="HW29" s="121"/>
      <c r="HX29" s="121"/>
      <c r="HY29" s="121"/>
      <c r="HZ29" s="121"/>
      <c r="IA29" s="121"/>
      <c r="IB29" s="121"/>
      <c r="IC29" s="121"/>
      <c r="ID29" s="121"/>
      <c r="IE29" s="121"/>
    </row>
    <row r="30" spans="1:239" ht="13.5" x14ac:dyDescent="0.25">
      <c r="A30" s="121"/>
      <c r="B30" s="160">
        <v>3751</v>
      </c>
      <c r="C30" s="184" t="str">
        <f>+'[2]Costos Preparación Proceso'!$I$37</f>
        <v>Viático,Distribución de Convocatorias, CD's y CM's</v>
      </c>
      <c r="D30" s="157">
        <v>1</v>
      </c>
      <c r="E30" s="156">
        <f>+'[2]Costos Preparación Proceso'!$L$37</f>
        <v>36360</v>
      </c>
      <c r="F30" s="179">
        <f t="shared" si="15"/>
        <v>36360</v>
      </c>
      <c r="G30" s="190"/>
      <c r="H30" s="190"/>
      <c r="I30" s="190">
        <v>0</v>
      </c>
      <c r="J30" s="190"/>
      <c r="K30" s="190"/>
      <c r="L30" s="190"/>
      <c r="M30" s="190"/>
      <c r="N30" s="190"/>
      <c r="O30" s="190"/>
      <c r="P30" s="190"/>
      <c r="Q30" s="190"/>
      <c r="R30" s="190">
        <f>+F30</f>
        <v>36360</v>
      </c>
      <c r="S30" s="165">
        <f t="shared" si="14"/>
        <v>36360</v>
      </c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  <c r="DJ30" s="121"/>
      <c r="DK30" s="121"/>
      <c r="DL30" s="121"/>
      <c r="DM30" s="121"/>
      <c r="DN30" s="121"/>
      <c r="DO30" s="121"/>
      <c r="DP30" s="121"/>
      <c r="DQ30" s="121"/>
      <c r="DR30" s="121"/>
      <c r="DS30" s="121"/>
      <c r="DT30" s="121"/>
      <c r="DU30" s="121"/>
      <c r="DV30" s="121"/>
      <c r="DW30" s="121"/>
      <c r="DX30" s="121"/>
      <c r="DY30" s="121"/>
      <c r="DZ30" s="121"/>
      <c r="EA30" s="121"/>
      <c r="EB30" s="121"/>
      <c r="EC30" s="121"/>
      <c r="ED30" s="121"/>
      <c r="EE30" s="121"/>
      <c r="EF30" s="121"/>
      <c r="EG30" s="121"/>
      <c r="EH30" s="121"/>
      <c r="EI30" s="121"/>
      <c r="EJ30" s="121"/>
      <c r="EK30" s="121"/>
      <c r="EL30" s="121"/>
      <c r="EM30" s="121"/>
      <c r="EN30" s="121"/>
      <c r="EO30" s="121"/>
      <c r="EP30" s="121"/>
      <c r="EQ30" s="121"/>
      <c r="ER30" s="121"/>
      <c r="ES30" s="121"/>
      <c r="ET30" s="121"/>
      <c r="EU30" s="121"/>
      <c r="EV30" s="121"/>
      <c r="EW30" s="121"/>
      <c r="EX30" s="121"/>
      <c r="EY30" s="121"/>
      <c r="EZ30" s="121"/>
      <c r="FA30" s="121"/>
      <c r="FB30" s="121"/>
      <c r="FC30" s="121"/>
      <c r="FD30" s="121"/>
      <c r="FE30" s="121"/>
      <c r="FF30" s="121"/>
      <c r="FG30" s="121"/>
      <c r="FH30" s="121"/>
      <c r="FI30" s="121"/>
      <c r="FJ30" s="121"/>
      <c r="FK30" s="121"/>
      <c r="FL30" s="121"/>
      <c r="FM30" s="121"/>
      <c r="FN30" s="121"/>
      <c r="FO30" s="121"/>
      <c r="FP30" s="121"/>
      <c r="FQ30" s="121"/>
      <c r="FR30" s="121"/>
      <c r="FS30" s="121"/>
      <c r="FT30" s="121"/>
      <c r="FU30" s="121"/>
      <c r="FV30" s="121"/>
      <c r="FW30" s="121"/>
      <c r="FX30" s="121"/>
      <c r="FY30" s="121"/>
      <c r="FZ30" s="121"/>
      <c r="GA30" s="121"/>
      <c r="GB30" s="121"/>
      <c r="GC30" s="121"/>
      <c r="GD30" s="121"/>
      <c r="GE30" s="121"/>
      <c r="GF30" s="121"/>
      <c r="GG30" s="121"/>
      <c r="GH30" s="121"/>
      <c r="GI30" s="121"/>
      <c r="GJ30" s="121"/>
      <c r="GK30" s="121"/>
      <c r="GL30" s="121"/>
      <c r="GM30" s="121"/>
      <c r="GN30" s="121"/>
      <c r="GO30" s="121"/>
      <c r="GP30" s="121"/>
      <c r="GQ30" s="121"/>
      <c r="GR30" s="121"/>
      <c r="GS30" s="121"/>
      <c r="GT30" s="121"/>
      <c r="GU30" s="121"/>
      <c r="GV30" s="121"/>
      <c r="GW30" s="121"/>
      <c r="GX30" s="121"/>
      <c r="GY30" s="121"/>
      <c r="GZ30" s="121"/>
      <c r="HA30" s="121"/>
      <c r="HB30" s="121"/>
      <c r="HC30" s="121"/>
      <c r="HD30" s="121"/>
      <c r="HE30" s="121"/>
      <c r="HF30" s="121"/>
      <c r="HG30" s="121"/>
      <c r="HH30" s="121"/>
      <c r="HI30" s="121"/>
      <c r="HJ30" s="121"/>
      <c r="HK30" s="121"/>
      <c r="HL30" s="121"/>
      <c r="HM30" s="121"/>
      <c r="HN30" s="121"/>
      <c r="HO30" s="121"/>
      <c r="HP30" s="121"/>
      <c r="HQ30" s="121"/>
      <c r="HR30" s="121"/>
      <c r="HS30" s="121"/>
      <c r="HT30" s="121"/>
      <c r="HU30" s="121"/>
      <c r="HV30" s="121"/>
      <c r="HW30" s="121"/>
      <c r="HX30" s="121"/>
      <c r="HY30" s="121"/>
      <c r="HZ30" s="121"/>
      <c r="IA30" s="121"/>
      <c r="IB30" s="121"/>
      <c r="IC30" s="121"/>
      <c r="ID30" s="121"/>
      <c r="IE30" s="121"/>
    </row>
    <row r="31" spans="1:239" ht="14.25" thickBot="1" x14ac:dyDescent="0.3">
      <c r="A31" s="121"/>
      <c r="B31" s="164">
        <v>3921</v>
      </c>
      <c r="C31" s="163" t="s">
        <v>167</v>
      </c>
      <c r="D31" s="125"/>
      <c r="E31" s="125"/>
      <c r="F31" s="124">
        <f>SUM(F32:F39)</f>
        <v>152000</v>
      </c>
      <c r="G31" s="124">
        <f t="shared" ref="G31:R31" si="17">SUM(G32:G39)</f>
        <v>5500</v>
      </c>
      <c r="H31" s="124">
        <f t="shared" si="17"/>
        <v>0</v>
      </c>
      <c r="I31" s="124">
        <f t="shared" si="17"/>
        <v>0</v>
      </c>
      <c r="J31" s="124">
        <f t="shared" si="17"/>
        <v>0</v>
      </c>
      <c r="K31" s="124">
        <f t="shared" si="17"/>
        <v>0</v>
      </c>
      <c r="L31" s="124">
        <f t="shared" si="17"/>
        <v>0</v>
      </c>
      <c r="M31" s="124">
        <f t="shared" si="17"/>
        <v>5500</v>
      </c>
      <c r="N31" s="124">
        <f t="shared" si="17"/>
        <v>0</v>
      </c>
      <c r="O31" s="124">
        <f t="shared" si="17"/>
        <v>3500</v>
      </c>
      <c r="P31" s="124">
        <f t="shared" si="17"/>
        <v>23500</v>
      </c>
      <c r="Q31" s="124">
        <f t="shared" si="17"/>
        <v>64000</v>
      </c>
      <c r="R31" s="124">
        <f t="shared" si="17"/>
        <v>50000</v>
      </c>
      <c r="S31" s="124">
        <f>SUM(G31:R31)</f>
        <v>152000</v>
      </c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  <c r="CD31" s="121"/>
      <c r="CE31" s="121"/>
      <c r="CF31" s="121"/>
      <c r="CG31" s="121"/>
      <c r="CH31" s="121"/>
      <c r="CI31" s="121"/>
      <c r="CJ31" s="121"/>
      <c r="CK31" s="121"/>
      <c r="CL31" s="121"/>
      <c r="CM31" s="121"/>
      <c r="CN31" s="121"/>
      <c r="CO31" s="121"/>
      <c r="CP31" s="121"/>
      <c r="CQ31" s="121"/>
      <c r="CR31" s="121"/>
      <c r="CS31" s="121"/>
      <c r="CT31" s="121"/>
      <c r="CU31" s="121"/>
      <c r="CV31" s="121"/>
      <c r="CW31" s="121"/>
      <c r="CX31" s="121"/>
      <c r="CY31" s="121"/>
      <c r="CZ31" s="121"/>
      <c r="DA31" s="121"/>
      <c r="DB31" s="121"/>
      <c r="DC31" s="121"/>
      <c r="DD31" s="121"/>
      <c r="DE31" s="121"/>
      <c r="DF31" s="121"/>
      <c r="DG31" s="121"/>
      <c r="DH31" s="121"/>
      <c r="DI31" s="121"/>
      <c r="DJ31" s="121"/>
      <c r="DK31" s="121"/>
      <c r="DL31" s="121"/>
      <c r="DM31" s="121"/>
      <c r="DN31" s="121"/>
      <c r="DO31" s="121"/>
      <c r="DP31" s="121"/>
      <c r="DQ31" s="121"/>
      <c r="DR31" s="121"/>
      <c r="DS31" s="121"/>
      <c r="DT31" s="121"/>
      <c r="DU31" s="121"/>
      <c r="DV31" s="121"/>
      <c r="DW31" s="121"/>
      <c r="DX31" s="121"/>
      <c r="DY31" s="121"/>
      <c r="DZ31" s="121"/>
      <c r="EA31" s="121"/>
      <c r="EB31" s="121"/>
      <c r="EC31" s="121"/>
      <c r="ED31" s="121"/>
      <c r="EE31" s="121"/>
      <c r="EF31" s="121"/>
      <c r="EG31" s="121"/>
      <c r="EH31" s="121"/>
      <c r="EI31" s="121"/>
      <c r="EJ31" s="121"/>
      <c r="EK31" s="121"/>
      <c r="EL31" s="121"/>
      <c r="EM31" s="121"/>
      <c r="EN31" s="121"/>
      <c r="EO31" s="121"/>
      <c r="EP31" s="121"/>
      <c r="EQ31" s="121"/>
      <c r="ER31" s="121"/>
      <c r="ES31" s="121"/>
      <c r="ET31" s="121"/>
      <c r="EU31" s="121"/>
      <c r="EV31" s="121"/>
      <c r="EW31" s="121"/>
      <c r="EX31" s="121"/>
      <c r="EY31" s="121"/>
      <c r="EZ31" s="121"/>
      <c r="FA31" s="121"/>
      <c r="FB31" s="121"/>
      <c r="FC31" s="121"/>
      <c r="FD31" s="121"/>
      <c r="FE31" s="121"/>
      <c r="FF31" s="121"/>
      <c r="FG31" s="121"/>
      <c r="FH31" s="121"/>
      <c r="FI31" s="121"/>
      <c r="FJ31" s="121"/>
      <c r="FK31" s="121"/>
      <c r="FL31" s="121"/>
      <c r="FM31" s="121"/>
      <c r="FN31" s="121"/>
      <c r="FO31" s="121"/>
      <c r="FP31" s="121"/>
      <c r="FQ31" s="121"/>
      <c r="FR31" s="121"/>
      <c r="FS31" s="121"/>
      <c r="FT31" s="121"/>
      <c r="FU31" s="121"/>
      <c r="FV31" s="121"/>
      <c r="FW31" s="121"/>
      <c r="FX31" s="121"/>
      <c r="FY31" s="121"/>
      <c r="FZ31" s="121"/>
      <c r="GA31" s="121"/>
      <c r="GB31" s="121"/>
      <c r="GC31" s="121"/>
      <c r="GD31" s="121"/>
      <c r="GE31" s="121"/>
      <c r="GF31" s="121"/>
      <c r="GG31" s="121"/>
      <c r="GH31" s="121"/>
      <c r="GI31" s="121"/>
      <c r="GJ31" s="121"/>
      <c r="GK31" s="121"/>
      <c r="GL31" s="121"/>
      <c r="GM31" s="121"/>
      <c r="GN31" s="121"/>
      <c r="GO31" s="121"/>
      <c r="GP31" s="121"/>
      <c r="GQ31" s="121"/>
      <c r="GR31" s="121"/>
      <c r="GS31" s="121"/>
      <c r="GT31" s="121"/>
      <c r="GU31" s="121"/>
      <c r="GV31" s="121"/>
      <c r="GW31" s="121"/>
      <c r="GX31" s="121"/>
      <c r="GY31" s="121"/>
      <c r="GZ31" s="121"/>
      <c r="HA31" s="121"/>
      <c r="HB31" s="121"/>
      <c r="HC31" s="121"/>
      <c r="HD31" s="121"/>
      <c r="HE31" s="121"/>
      <c r="HF31" s="121"/>
      <c r="HG31" s="121"/>
      <c r="HH31" s="121"/>
      <c r="HI31" s="121"/>
      <c r="HJ31" s="121"/>
      <c r="HK31" s="121"/>
      <c r="HL31" s="121"/>
      <c r="HM31" s="121"/>
      <c r="HN31" s="121"/>
      <c r="HO31" s="121"/>
      <c r="HP31" s="121"/>
      <c r="HQ31" s="121"/>
      <c r="HR31" s="121"/>
      <c r="HS31" s="121"/>
      <c r="HT31" s="121"/>
      <c r="HU31" s="121"/>
      <c r="HV31" s="121"/>
      <c r="HW31" s="121"/>
      <c r="HX31" s="121"/>
      <c r="HY31" s="121"/>
      <c r="HZ31" s="121"/>
      <c r="IA31" s="121"/>
      <c r="IB31" s="121"/>
      <c r="IC31" s="121"/>
      <c r="ID31" s="121"/>
      <c r="IE31" s="121"/>
    </row>
    <row r="32" spans="1:239" ht="13.5" x14ac:dyDescent="0.25">
      <c r="A32" s="121"/>
      <c r="B32" s="160">
        <v>3921</v>
      </c>
      <c r="C32" s="184" t="str">
        <f>+'[2]Costos Preparación Proceso'!$I$18</f>
        <v>Peajes, gestion ayuntamientos</v>
      </c>
      <c r="D32" s="157">
        <v>1</v>
      </c>
      <c r="E32" s="156">
        <f>+'[2]Costos Preparación Proceso'!$L$18</f>
        <v>11000</v>
      </c>
      <c r="F32" s="179">
        <f>+D32*E32</f>
        <v>11000</v>
      </c>
      <c r="G32" s="190">
        <f>+F32/2</f>
        <v>5500</v>
      </c>
      <c r="H32" s="190">
        <v>0</v>
      </c>
      <c r="I32" s="190">
        <v>0</v>
      </c>
      <c r="J32" s="190">
        <v>0</v>
      </c>
      <c r="K32" s="190">
        <f t="shared" ref="K32:L32" si="18">J32</f>
        <v>0</v>
      </c>
      <c r="L32" s="190">
        <f t="shared" si="18"/>
        <v>0</v>
      </c>
      <c r="M32" s="190">
        <f>+F32/2</f>
        <v>5500</v>
      </c>
      <c r="N32" s="190">
        <v>0</v>
      </c>
      <c r="O32" s="190">
        <f t="shared" ref="O32:R32" si="19">N32</f>
        <v>0</v>
      </c>
      <c r="P32" s="190">
        <f t="shared" si="19"/>
        <v>0</v>
      </c>
      <c r="Q32" s="190">
        <f t="shared" si="19"/>
        <v>0</v>
      </c>
      <c r="R32" s="190">
        <f t="shared" si="19"/>
        <v>0</v>
      </c>
      <c r="S32" s="165">
        <f t="shared" ref="S32:S38" si="20">SUM(G32:R32)</f>
        <v>11000</v>
      </c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  <c r="DJ32" s="121"/>
      <c r="DK32" s="121"/>
      <c r="DL32" s="121"/>
      <c r="DM32" s="121"/>
      <c r="DN32" s="121"/>
      <c r="DO32" s="121"/>
      <c r="DP32" s="121"/>
      <c r="DQ32" s="121"/>
      <c r="DR32" s="121"/>
      <c r="DS32" s="121"/>
      <c r="DT32" s="121"/>
      <c r="DU32" s="121"/>
      <c r="DV32" s="121"/>
      <c r="DW32" s="121"/>
      <c r="DX32" s="121"/>
      <c r="DY32" s="121"/>
      <c r="DZ32" s="121"/>
      <c r="EA32" s="121"/>
      <c r="EB32" s="121"/>
      <c r="EC32" s="121"/>
      <c r="ED32" s="121"/>
      <c r="EE32" s="121"/>
      <c r="EF32" s="121"/>
      <c r="EG32" s="121"/>
      <c r="EH32" s="121"/>
      <c r="EI32" s="121"/>
      <c r="EJ32" s="121"/>
      <c r="EK32" s="121"/>
      <c r="EL32" s="121"/>
      <c r="EM32" s="121"/>
      <c r="EN32" s="121"/>
      <c r="EO32" s="121"/>
      <c r="EP32" s="121"/>
      <c r="EQ32" s="121"/>
      <c r="ER32" s="121"/>
      <c r="ES32" s="121"/>
      <c r="ET32" s="121"/>
      <c r="EU32" s="121"/>
      <c r="EV32" s="121"/>
      <c r="EW32" s="121"/>
      <c r="EX32" s="121"/>
      <c r="EY32" s="121"/>
      <c r="EZ32" s="121"/>
      <c r="FA32" s="121"/>
      <c r="FB32" s="121"/>
      <c r="FC32" s="121"/>
      <c r="FD32" s="121"/>
      <c r="FE32" s="121"/>
      <c r="FF32" s="121"/>
      <c r="FG32" s="121"/>
      <c r="FH32" s="121"/>
      <c r="FI32" s="121"/>
      <c r="FJ32" s="121"/>
      <c r="FK32" s="121"/>
      <c r="FL32" s="121"/>
      <c r="FM32" s="121"/>
      <c r="FN32" s="121"/>
      <c r="FO32" s="121"/>
      <c r="FP32" s="121"/>
      <c r="FQ32" s="121"/>
      <c r="FR32" s="121"/>
      <c r="FS32" s="121"/>
      <c r="FT32" s="121"/>
      <c r="FU32" s="121"/>
      <c r="FV32" s="121"/>
      <c r="FW32" s="121"/>
      <c r="FX32" s="121"/>
      <c r="FY32" s="121"/>
      <c r="FZ32" s="121"/>
      <c r="GA32" s="121"/>
      <c r="GB32" s="121"/>
      <c r="GC32" s="121"/>
      <c r="GD32" s="121"/>
      <c r="GE32" s="121"/>
      <c r="GF32" s="121"/>
      <c r="GG32" s="121"/>
      <c r="GH32" s="121"/>
      <c r="GI32" s="121"/>
      <c r="GJ32" s="121"/>
      <c r="GK32" s="121"/>
      <c r="GL32" s="121"/>
      <c r="GM32" s="121"/>
      <c r="GN32" s="121"/>
      <c r="GO32" s="121"/>
      <c r="GP32" s="121"/>
      <c r="GQ32" s="121"/>
      <c r="GR32" s="121"/>
      <c r="GS32" s="121"/>
      <c r="GT32" s="121"/>
      <c r="GU32" s="121"/>
      <c r="GV32" s="121"/>
      <c r="GW32" s="121"/>
      <c r="GX32" s="121"/>
      <c r="GY32" s="121"/>
      <c r="GZ32" s="121"/>
      <c r="HA32" s="121"/>
      <c r="HB32" s="121"/>
      <c r="HC32" s="121"/>
      <c r="HD32" s="121"/>
      <c r="HE32" s="121"/>
      <c r="HF32" s="121"/>
      <c r="HG32" s="121"/>
      <c r="HH32" s="121"/>
      <c r="HI32" s="121"/>
      <c r="HJ32" s="121"/>
      <c r="HK32" s="121"/>
      <c r="HL32" s="121"/>
      <c r="HM32" s="121"/>
      <c r="HN32" s="121"/>
      <c r="HO32" s="121"/>
      <c r="HP32" s="121"/>
      <c r="HQ32" s="121"/>
      <c r="HR32" s="121"/>
      <c r="HS32" s="121"/>
      <c r="HT32" s="121"/>
      <c r="HU32" s="121"/>
      <c r="HV32" s="121"/>
      <c r="HW32" s="121"/>
      <c r="HX32" s="121"/>
      <c r="HY32" s="121"/>
      <c r="HZ32" s="121"/>
      <c r="IA32" s="121"/>
      <c r="IB32" s="121"/>
      <c r="IC32" s="121"/>
      <c r="ID32" s="121"/>
      <c r="IE32" s="121"/>
    </row>
    <row r="33" spans="1:239" ht="13.5" x14ac:dyDescent="0.25">
      <c r="A33" s="121"/>
      <c r="B33" s="160">
        <v>3921</v>
      </c>
      <c r="C33" s="184" t="str">
        <f>+'[2]Costos Preparación Proceso'!$I$22</f>
        <v>Peajes, Recepción mobiliario</v>
      </c>
      <c r="D33" s="157">
        <v>1</v>
      </c>
      <c r="E33" s="156">
        <f>+'[2]Costos Preparación Proceso'!$L$22</f>
        <v>20000</v>
      </c>
      <c r="F33" s="179">
        <f t="shared" ref="F33:F38" si="21">+D33*E33</f>
        <v>20000</v>
      </c>
      <c r="G33" s="190"/>
      <c r="H33" s="190"/>
      <c r="I33" s="190"/>
      <c r="J33" s="190"/>
      <c r="K33" s="190"/>
      <c r="L33" s="190"/>
      <c r="M33" s="190"/>
      <c r="N33" s="190"/>
      <c r="O33" s="190"/>
      <c r="P33" s="190">
        <f>+F33/2</f>
        <v>10000</v>
      </c>
      <c r="Q33" s="190">
        <f>+P33</f>
        <v>10000</v>
      </c>
      <c r="R33" s="190"/>
      <c r="S33" s="165">
        <f t="shared" si="20"/>
        <v>20000</v>
      </c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  <c r="BM33" s="121"/>
      <c r="BN33" s="121"/>
      <c r="BO33" s="121"/>
      <c r="BP33" s="121"/>
      <c r="BQ33" s="121"/>
      <c r="BR33" s="121"/>
      <c r="BS33" s="121"/>
      <c r="BT33" s="121"/>
      <c r="BU33" s="121"/>
      <c r="BV33" s="121"/>
      <c r="BW33" s="121"/>
      <c r="BX33" s="121"/>
      <c r="BY33" s="121"/>
      <c r="BZ33" s="121"/>
      <c r="CA33" s="121"/>
      <c r="CB33" s="121"/>
      <c r="CC33" s="121"/>
      <c r="CD33" s="121"/>
      <c r="CE33" s="121"/>
      <c r="CF33" s="121"/>
      <c r="CG33" s="121"/>
      <c r="CH33" s="121"/>
      <c r="CI33" s="121"/>
      <c r="CJ33" s="121"/>
      <c r="CK33" s="121"/>
      <c r="CL33" s="121"/>
      <c r="CM33" s="121"/>
      <c r="CN33" s="121"/>
      <c r="CO33" s="121"/>
      <c r="CP33" s="121"/>
      <c r="CQ33" s="121"/>
      <c r="CR33" s="121"/>
      <c r="CS33" s="121"/>
      <c r="CT33" s="121"/>
      <c r="CU33" s="121"/>
      <c r="CV33" s="121"/>
      <c r="CW33" s="121"/>
      <c r="CX33" s="121"/>
      <c r="CY33" s="121"/>
      <c r="CZ33" s="121"/>
      <c r="DA33" s="121"/>
      <c r="DB33" s="121"/>
      <c r="DC33" s="121"/>
      <c r="DD33" s="121"/>
      <c r="DE33" s="121"/>
      <c r="DF33" s="121"/>
      <c r="DG33" s="121"/>
      <c r="DH33" s="121"/>
      <c r="DI33" s="121"/>
      <c r="DJ33" s="121"/>
      <c r="DK33" s="121"/>
      <c r="DL33" s="121"/>
      <c r="DM33" s="121"/>
      <c r="DN33" s="121"/>
      <c r="DO33" s="121"/>
      <c r="DP33" s="121"/>
      <c r="DQ33" s="121"/>
      <c r="DR33" s="121"/>
      <c r="DS33" s="121"/>
      <c r="DT33" s="121"/>
      <c r="DU33" s="121"/>
      <c r="DV33" s="121"/>
      <c r="DW33" s="121"/>
      <c r="DX33" s="121"/>
      <c r="DY33" s="121"/>
      <c r="DZ33" s="121"/>
      <c r="EA33" s="121"/>
      <c r="EB33" s="121"/>
      <c r="EC33" s="121"/>
      <c r="ED33" s="121"/>
      <c r="EE33" s="121"/>
      <c r="EF33" s="121"/>
      <c r="EG33" s="121"/>
      <c r="EH33" s="121"/>
      <c r="EI33" s="121"/>
      <c r="EJ33" s="121"/>
      <c r="EK33" s="121"/>
      <c r="EL33" s="121"/>
      <c r="EM33" s="121"/>
      <c r="EN33" s="121"/>
      <c r="EO33" s="121"/>
      <c r="EP33" s="121"/>
      <c r="EQ33" s="121"/>
      <c r="ER33" s="121"/>
      <c r="ES33" s="121"/>
      <c r="ET33" s="121"/>
      <c r="EU33" s="121"/>
      <c r="EV33" s="121"/>
      <c r="EW33" s="121"/>
      <c r="EX33" s="121"/>
      <c r="EY33" s="121"/>
      <c r="EZ33" s="121"/>
      <c r="FA33" s="121"/>
      <c r="FB33" s="121"/>
      <c r="FC33" s="121"/>
      <c r="FD33" s="121"/>
      <c r="FE33" s="121"/>
      <c r="FF33" s="121"/>
      <c r="FG33" s="121"/>
      <c r="FH33" s="121"/>
      <c r="FI33" s="121"/>
      <c r="FJ33" s="121"/>
      <c r="FK33" s="121"/>
      <c r="FL33" s="121"/>
      <c r="FM33" s="121"/>
      <c r="FN33" s="121"/>
      <c r="FO33" s="121"/>
      <c r="FP33" s="121"/>
      <c r="FQ33" s="121"/>
      <c r="FR33" s="121"/>
      <c r="FS33" s="121"/>
      <c r="FT33" s="121"/>
      <c r="FU33" s="121"/>
      <c r="FV33" s="121"/>
      <c r="FW33" s="121"/>
      <c r="FX33" s="121"/>
      <c r="FY33" s="121"/>
      <c r="FZ33" s="121"/>
      <c r="GA33" s="121"/>
      <c r="GB33" s="121"/>
      <c r="GC33" s="121"/>
      <c r="GD33" s="121"/>
      <c r="GE33" s="121"/>
      <c r="GF33" s="121"/>
      <c r="GG33" s="121"/>
      <c r="GH33" s="121"/>
      <c r="GI33" s="121"/>
      <c r="GJ33" s="121"/>
      <c r="GK33" s="121"/>
      <c r="GL33" s="121"/>
      <c r="GM33" s="121"/>
      <c r="GN33" s="121"/>
      <c r="GO33" s="121"/>
      <c r="GP33" s="121"/>
      <c r="GQ33" s="121"/>
      <c r="GR33" s="121"/>
      <c r="GS33" s="121"/>
      <c r="GT33" s="121"/>
      <c r="GU33" s="121"/>
      <c r="GV33" s="121"/>
      <c r="GW33" s="121"/>
      <c r="GX33" s="121"/>
      <c r="GY33" s="121"/>
      <c r="GZ33" s="121"/>
      <c r="HA33" s="121"/>
      <c r="HB33" s="121"/>
      <c r="HC33" s="121"/>
      <c r="HD33" s="121"/>
      <c r="HE33" s="121"/>
      <c r="HF33" s="121"/>
      <c r="HG33" s="121"/>
      <c r="HH33" s="121"/>
      <c r="HI33" s="121"/>
      <c r="HJ33" s="121"/>
      <c r="HK33" s="121"/>
      <c r="HL33" s="121"/>
      <c r="HM33" s="121"/>
      <c r="HN33" s="121"/>
      <c r="HO33" s="121"/>
      <c r="HP33" s="121"/>
      <c r="HQ33" s="121"/>
      <c r="HR33" s="121"/>
      <c r="HS33" s="121"/>
      <c r="HT33" s="121"/>
      <c r="HU33" s="121"/>
      <c r="HV33" s="121"/>
      <c r="HW33" s="121"/>
      <c r="HX33" s="121"/>
      <c r="HY33" s="121"/>
      <c r="HZ33" s="121"/>
      <c r="IA33" s="121"/>
      <c r="IB33" s="121"/>
      <c r="IC33" s="121"/>
      <c r="ID33" s="121"/>
      <c r="IE33" s="121"/>
    </row>
    <row r="34" spans="1:239" ht="13.5" x14ac:dyDescent="0.25">
      <c r="A34" s="121"/>
      <c r="B34" s="160">
        <v>3921</v>
      </c>
      <c r="C34" s="184" t="str">
        <f>+'[2]Costos Preparación Proceso'!$I$25</f>
        <v xml:space="preserve">Peajes, Recepcion Parque Vehicular </v>
      </c>
      <c r="D34" s="157">
        <v>1</v>
      </c>
      <c r="E34" s="156">
        <f>+'[2]Costos Preparación Proceso'!$L$25</f>
        <v>20000</v>
      </c>
      <c r="F34" s="179">
        <f t="shared" si="21"/>
        <v>20000</v>
      </c>
      <c r="G34" s="190"/>
      <c r="H34" s="190"/>
      <c r="I34" s="190"/>
      <c r="J34" s="190"/>
      <c r="K34" s="190"/>
      <c r="L34" s="190"/>
      <c r="M34" s="190"/>
      <c r="N34" s="190"/>
      <c r="O34" s="190"/>
      <c r="P34" s="190">
        <f>+F34/2</f>
        <v>10000</v>
      </c>
      <c r="Q34" s="190">
        <f>+P34</f>
        <v>10000</v>
      </c>
      <c r="R34" s="190"/>
      <c r="S34" s="165">
        <f t="shared" si="20"/>
        <v>20000</v>
      </c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  <c r="CD34" s="121"/>
      <c r="CE34" s="121"/>
      <c r="CF34" s="121"/>
      <c r="CG34" s="121"/>
      <c r="CH34" s="121"/>
      <c r="CI34" s="121"/>
      <c r="CJ34" s="121"/>
      <c r="CK34" s="121"/>
      <c r="CL34" s="121"/>
      <c r="CM34" s="121"/>
      <c r="CN34" s="121"/>
      <c r="CO34" s="121"/>
      <c r="CP34" s="121"/>
      <c r="CQ34" s="121"/>
      <c r="CR34" s="121"/>
      <c r="CS34" s="121"/>
      <c r="CT34" s="121"/>
      <c r="CU34" s="121"/>
      <c r="CV34" s="121"/>
      <c r="CW34" s="121"/>
      <c r="CX34" s="121"/>
      <c r="CY34" s="121"/>
      <c r="CZ34" s="121"/>
      <c r="DA34" s="121"/>
      <c r="DB34" s="121"/>
      <c r="DC34" s="121"/>
      <c r="DD34" s="121"/>
      <c r="DE34" s="121"/>
      <c r="DF34" s="121"/>
      <c r="DG34" s="121"/>
      <c r="DH34" s="121"/>
      <c r="DI34" s="121"/>
      <c r="DJ34" s="121"/>
      <c r="DK34" s="121"/>
      <c r="DL34" s="121"/>
      <c r="DM34" s="121"/>
      <c r="DN34" s="121"/>
      <c r="DO34" s="121"/>
      <c r="DP34" s="121"/>
      <c r="DQ34" s="121"/>
      <c r="DR34" s="121"/>
      <c r="DS34" s="121"/>
      <c r="DT34" s="121"/>
      <c r="DU34" s="121"/>
      <c r="DV34" s="121"/>
      <c r="DW34" s="121"/>
      <c r="DX34" s="121"/>
      <c r="DY34" s="121"/>
      <c r="DZ34" s="121"/>
      <c r="EA34" s="121"/>
      <c r="EB34" s="121"/>
      <c r="EC34" s="121"/>
      <c r="ED34" s="121"/>
      <c r="EE34" s="121"/>
      <c r="EF34" s="121"/>
      <c r="EG34" s="121"/>
      <c r="EH34" s="121"/>
      <c r="EI34" s="121"/>
      <c r="EJ34" s="121"/>
      <c r="EK34" s="121"/>
      <c r="EL34" s="121"/>
      <c r="EM34" s="121"/>
      <c r="EN34" s="121"/>
      <c r="EO34" s="121"/>
      <c r="EP34" s="121"/>
      <c r="EQ34" s="121"/>
      <c r="ER34" s="121"/>
      <c r="ES34" s="121"/>
      <c r="ET34" s="121"/>
      <c r="EU34" s="121"/>
      <c r="EV34" s="121"/>
      <c r="EW34" s="121"/>
      <c r="EX34" s="121"/>
      <c r="EY34" s="121"/>
      <c r="EZ34" s="121"/>
      <c r="FA34" s="121"/>
      <c r="FB34" s="121"/>
      <c r="FC34" s="121"/>
      <c r="FD34" s="121"/>
      <c r="FE34" s="121"/>
      <c r="FF34" s="121"/>
      <c r="FG34" s="121"/>
      <c r="FH34" s="121"/>
      <c r="FI34" s="121"/>
      <c r="FJ34" s="121"/>
      <c r="FK34" s="121"/>
      <c r="FL34" s="121"/>
      <c r="FM34" s="121"/>
      <c r="FN34" s="121"/>
      <c r="FO34" s="121"/>
      <c r="FP34" s="121"/>
      <c r="FQ34" s="121"/>
      <c r="FR34" s="121"/>
      <c r="FS34" s="121"/>
      <c r="FT34" s="121"/>
      <c r="FU34" s="121"/>
      <c r="FV34" s="121"/>
      <c r="FW34" s="121"/>
      <c r="FX34" s="121"/>
      <c r="FY34" s="121"/>
      <c r="FZ34" s="121"/>
      <c r="GA34" s="121"/>
      <c r="GB34" s="121"/>
      <c r="GC34" s="121"/>
      <c r="GD34" s="121"/>
      <c r="GE34" s="121"/>
      <c r="GF34" s="121"/>
      <c r="GG34" s="121"/>
      <c r="GH34" s="121"/>
      <c r="GI34" s="121"/>
      <c r="GJ34" s="121"/>
      <c r="GK34" s="121"/>
      <c r="GL34" s="121"/>
      <c r="GM34" s="121"/>
      <c r="GN34" s="121"/>
      <c r="GO34" s="121"/>
      <c r="GP34" s="121"/>
      <c r="GQ34" s="121"/>
      <c r="GR34" s="121"/>
      <c r="GS34" s="121"/>
      <c r="GT34" s="121"/>
      <c r="GU34" s="121"/>
      <c r="GV34" s="121"/>
      <c r="GW34" s="121"/>
      <c r="GX34" s="121"/>
      <c r="GY34" s="121"/>
      <c r="GZ34" s="121"/>
      <c r="HA34" s="121"/>
      <c r="HB34" s="121"/>
      <c r="HC34" s="121"/>
      <c r="HD34" s="121"/>
      <c r="HE34" s="121"/>
      <c r="HF34" s="121"/>
      <c r="HG34" s="121"/>
      <c r="HH34" s="121"/>
      <c r="HI34" s="121"/>
      <c r="HJ34" s="121"/>
      <c r="HK34" s="121"/>
      <c r="HL34" s="121"/>
      <c r="HM34" s="121"/>
      <c r="HN34" s="121"/>
      <c r="HO34" s="121"/>
      <c r="HP34" s="121"/>
      <c r="HQ34" s="121"/>
      <c r="HR34" s="121"/>
      <c r="HS34" s="121"/>
      <c r="HT34" s="121"/>
      <c r="HU34" s="121"/>
      <c r="HV34" s="121"/>
      <c r="HW34" s="121"/>
      <c r="HX34" s="121"/>
      <c r="HY34" s="121"/>
      <c r="HZ34" s="121"/>
      <c r="IA34" s="121"/>
      <c r="IB34" s="121"/>
      <c r="IC34" s="121"/>
      <c r="ID34" s="121"/>
      <c r="IE34" s="121"/>
    </row>
    <row r="35" spans="1:239" ht="13.5" x14ac:dyDescent="0.25">
      <c r="A35" s="121"/>
      <c r="B35" s="160">
        <v>3921</v>
      </c>
      <c r="C35" s="184" t="str">
        <f>+'[2]Costos Preparación Proceso'!$I$28</f>
        <v>Peajes,localización de inmuebles</v>
      </c>
      <c r="D35" s="157">
        <v>1</v>
      </c>
      <c r="E35" s="156">
        <f>+'[2]Costos Preparación Proceso'!$L$28</f>
        <v>14000</v>
      </c>
      <c r="F35" s="179">
        <f t="shared" si="21"/>
        <v>14000</v>
      </c>
      <c r="G35" s="190"/>
      <c r="H35" s="190"/>
      <c r="I35" s="190"/>
      <c r="J35" s="190"/>
      <c r="K35" s="190"/>
      <c r="L35" s="190"/>
      <c r="M35" s="190"/>
      <c r="N35" s="190"/>
      <c r="O35" s="190">
        <f>+F35/4</f>
        <v>3500</v>
      </c>
      <c r="P35" s="190">
        <f>+O35</f>
        <v>3500</v>
      </c>
      <c r="Q35" s="190">
        <f t="shared" ref="Q35:R35" si="22">+P35</f>
        <v>3500</v>
      </c>
      <c r="R35" s="190">
        <f t="shared" si="22"/>
        <v>3500</v>
      </c>
      <c r="S35" s="165">
        <f t="shared" si="20"/>
        <v>14000</v>
      </c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  <c r="CO35" s="121"/>
      <c r="CP35" s="121"/>
      <c r="CQ35" s="121"/>
      <c r="CR35" s="121"/>
      <c r="CS35" s="121"/>
      <c r="CT35" s="121"/>
      <c r="CU35" s="121"/>
      <c r="CV35" s="121"/>
      <c r="CW35" s="121"/>
      <c r="CX35" s="121"/>
      <c r="CY35" s="121"/>
      <c r="CZ35" s="121"/>
      <c r="DA35" s="121"/>
      <c r="DB35" s="121"/>
      <c r="DC35" s="121"/>
      <c r="DD35" s="121"/>
      <c r="DE35" s="121"/>
      <c r="DF35" s="121"/>
      <c r="DG35" s="121"/>
      <c r="DH35" s="121"/>
      <c r="DI35" s="121"/>
      <c r="DJ35" s="121"/>
      <c r="DK35" s="121"/>
      <c r="DL35" s="121"/>
      <c r="DM35" s="121"/>
      <c r="DN35" s="121"/>
      <c r="DO35" s="121"/>
      <c r="DP35" s="121"/>
      <c r="DQ35" s="121"/>
      <c r="DR35" s="121"/>
      <c r="DS35" s="121"/>
      <c r="DT35" s="121"/>
      <c r="DU35" s="121"/>
      <c r="DV35" s="121"/>
      <c r="DW35" s="121"/>
      <c r="DX35" s="121"/>
      <c r="DY35" s="121"/>
      <c r="DZ35" s="121"/>
      <c r="EA35" s="121"/>
      <c r="EB35" s="121"/>
      <c r="EC35" s="121"/>
      <c r="ED35" s="121"/>
      <c r="EE35" s="121"/>
      <c r="EF35" s="121"/>
      <c r="EG35" s="121"/>
      <c r="EH35" s="121"/>
      <c r="EI35" s="121"/>
      <c r="EJ35" s="121"/>
      <c r="EK35" s="121"/>
      <c r="EL35" s="121"/>
      <c r="EM35" s="121"/>
      <c r="EN35" s="121"/>
      <c r="EO35" s="121"/>
      <c r="EP35" s="121"/>
      <c r="EQ35" s="121"/>
      <c r="ER35" s="121"/>
      <c r="ES35" s="121"/>
      <c r="ET35" s="121"/>
      <c r="EU35" s="121"/>
      <c r="EV35" s="121"/>
      <c r="EW35" s="121"/>
      <c r="EX35" s="121"/>
      <c r="EY35" s="121"/>
      <c r="EZ35" s="121"/>
      <c r="FA35" s="121"/>
      <c r="FB35" s="121"/>
      <c r="FC35" s="121"/>
      <c r="FD35" s="121"/>
      <c r="FE35" s="121"/>
      <c r="FF35" s="121"/>
      <c r="FG35" s="121"/>
      <c r="FH35" s="121"/>
      <c r="FI35" s="121"/>
      <c r="FJ35" s="121"/>
      <c r="FK35" s="121"/>
      <c r="FL35" s="121"/>
      <c r="FM35" s="121"/>
      <c r="FN35" s="121"/>
      <c r="FO35" s="121"/>
      <c r="FP35" s="121"/>
      <c r="FQ35" s="121"/>
      <c r="FR35" s="121"/>
      <c r="FS35" s="121"/>
      <c r="FT35" s="121"/>
      <c r="FU35" s="121"/>
      <c r="FV35" s="121"/>
      <c r="FW35" s="121"/>
      <c r="FX35" s="121"/>
      <c r="FY35" s="121"/>
      <c r="FZ35" s="121"/>
      <c r="GA35" s="121"/>
      <c r="GB35" s="121"/>
      <c r="GC35" s="121"/>
      <c r="GD35" s="121"/>
      <c r="GE35" s="121"/>
      <c r="GF35" s="121"/>
      <c r="GG35" s="121"/>
      <c r="GH35" s="121"/>
      <c r="GI35" s="121"/>
      <c r="GJ35" s="121"/>
      <c r="GK35" s="121"/>
      <c r="GL35" s="121"/>
      <c r="GM35" s="121"/>
      <c r="GN35" s="121"/>
      <c r="GO35" s="121"/>
      <c r="GP35" s="121"/>
      <c r="GQ35" s="121"/>
      <c r="GR35" s="121"/>
      <c r="GS35" s="121"/>
      <c r="GT35" s="121"/>
      <c r="GU35" s="121"/>
      <c r="GV35" s="121"/>
      <c r="GW35" s="121"/>
      <c r="GX35" s="121"/>
      <c r="GY35" s="121"/>
      <c r="GZ35" s="121"/>
      <c r="HA35" s="121"/>
      <c r="HB35" s="121"/>
      <c r="HC35" s="121"/>
      <c r="HD35" s="121"/>
      <c r="HE35" s="121"/>
      <c r="HF35" s="121"/>
      <c r="HG35" s="121"/>
      <c r="HH35" s="121"/>
      <c r="HI35" s="121"/>
      <c r="HJ35" s="121"/>
      <c r="HK35" s="121"/>
      <c r="HL35" s="121"/>
      <c r="HM35" s="121"/>
      <c r="HN35" s="121"/>
      <c r="HO35" s="121"/>
      <c r="HP35" s="121"/>
      <c r="HQ35" s="121"/>
      <c r="HR35" s="121"/>
      <c r="HS35" s="121"/>
      <c r="HT35" s="121"/>
      <c r="HU35" s="121"/>
      <c r="HV35" s="121"/>
      <c r="HW35" s="121"/>
      <c r="HX35" s="121"/>
      <c r="HY35" s="121"/>
      <c r="HZ35" s="121"/>
      <c r="IA35" s="121"/>
      <c r="IB35" s="121"/>
      <c r="IC35" s="121"/>
      <c r="ID35" s="121"/>
      <c r="IE35" s="121"/>
    </row>
    <row r="36" spans="1:239" ht="13.5" x14ac:dyDescent="0.25">
      <c r="A36" s="121"/>
      <c r="B36" s="160">
        <v>3921</v>
      </c>
      <c r="C36" s="184" t="str">
        <f>+'[2]Costos Preparación Proceso'!$I$32</f>
        <v>Peajes, Supervisión con FGE y PCJ</v>
      </c>
      <c r="D36" s="157">
        <v>1</v>
      </c>
      <c r="E36" s="156">
        <f>+'[2]Costos Preparación Proceso'!$L$32</f>
        <v>6000</v>
      </c>
      <c r="F36" s="179">
        <f t="shared" si="21"/>
        <v>6000</v>
      </c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>
        <f>+F36/2</f>
        <v>3000</v>
      </c>
      <c r="R36" s="190">
        <f>+F36/2</f>
        <v>3000</v>
      </c>
      <c r="S36" s="165">
        <f t="shared" si="20"/>
        <v>6000</v>
      </c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21"/>
      <c r="BY36" s="121"/>
      <c r="BZ36" s="121"/>
      <c r="CA36" s="121"/>
      <c r="CB36" s="121"/>
      <c r="CC36" s="121"/>
      <c r="CD36" s="121"/>
      <c r="CE36" s="121"/>
      <c r="CF36" s="121"/>
      <c r="CG36" s="121"/>
      <c r="CH36" s="121"/>
      <c r="CI36" s="121"/>
      <c r="CJ36" s="121"/>
      <c r="CK36" s="121"/>
      <c r="CL36" s="121"/>
      <c r="CM36" s="121"/>
      <c r="CN36" s="121"/>
      <c r="CO36" s="121"/>
      <c r="CP36" s="121"/>
      <c r="CQ36" s="121"/>
      <c r="CR36" s="121"/>
      <c r="CS36" s="121"/>
      <c r="CT36" s="121"/>
      <c r="CU36" s="121"/>
      <c r="CV36" s="121"/>
      <c r="CW36" s="121"/>
      <c r="CX36" s="121"/>
      <c r="CY36" s="121"/>
      <c r="CZ36" s="121"/>
      <c r="DA36" s="121"/>
      <c r="DB36" s="121"/>
      <c r="DC36" s="121"/>
      <c r="DD36" s="121"/>
      <c r="DE36" s="121"/>
      <c r="DF36" s="121"/>
      <c r="DG36" s="121"/>
      <c r="DH36" s="121"/>
      <c r="DI36" s="121"/>
      <c r="DJ36" s="121"/>
      <c r="DK36" s="121"/>
      <c r="DL36" s="121"/>
      <c r="DM36" s="121"/>
      <c r="DN36" s="121"/>
      <c r="DO36" s="121"/>
      <c r="DP36" s="121"/>
      <c r="DQ36" s="121"/>
      <c r="DR36" s="121"/>
      <c r="DS36" s="121"/>
      <c r="DT36" s="121"/>
      <c r="DU36" s="121"/>
      <c r="DV36" s="121"/>
      <c r="DW36" s="121"/>
      <c r="DX36" s="121"/>
      <c r="DY36" s="121"/>
      <c r="DZ36" s="121"/>
      <c r="EA36" s="121"/>
      <c r="EB36" s="121"/>
      <c r="EC36" s="121"/>
      <c r="ED36" s="121"/>
      <c r="EE36" s="121"/>
      <c r="EF36" s="121"/>
      <c r="EG36" s="121"/>
      <c r="EH36" s="121"/>
      <c r="EI36" s="121"/>
      <c r="EJ36" s="121"/>
      <c r="EK36" s="121"/>
      <c r="EL36" s="121"/>
      <c r="EM36" s="121"/>
      <c r="EN36" s="121"/>
      <c r="EO36" s="121"/>
      <c r="EP36" s="121"/>
      <c r="EQ36" s="121"/>
      <c r="ER36" s="121"/>
      <c r="ES36" s="121"/>
      <c r="ET36" s="121"/>
      <c r="EU36" s="121"/>
      <c r="EV36" s="121"/>
      <c r="EW36" s="121"/>
      <c r="EX36" s="121"/>
      <c r="EY36" s="121"/>
      <c r="EZ36" s="121"/>
      <c r="FA36" s="121"/>
      <c r="FB36" s="121"/>
      <c r="FC36" s="121"/>
      <c r="FD36" s="121"/>
      <c r="FE36" s="121"/>
      <c r="FF36" s="121"/>
      <c r="FG36" s="121"/>
      <c r="FH36" s="121"/>
      <c r="FI36" s="121"/>
      <c r="FJ36" s="121"/>
      <c r="FK36" s="121"/>
      <c r="FL36" s="121"/>
      <c r="FM36" s="121"/>
      <c r="FN36" s="121"/>
      <c r="FO36" s="121"/>
      <c r="FP36" s="121"/>
      <c r="FQ36" s="121"/>
      <c r="FR36" s="121"/>
      <c r="FS36" s="121"/>
      <c r="FT36" s="121"/>
      <c r="FU36" s="121"/>
      <c r="FV36" s="121"/>
      <c r="FW36" s="121"/>
      <c r="FX36" s="121"/>
      <c r="FY36" s="121"/>
      <c r="FZ36" s="121"/>
      <c r="GA36" s="121"/>
      <c r="GB36" s="121"/>
      <c r="GC36" s="121"/>
      <c r="GD36" s="121"/>
      <c r="GE36" s="121"/>
      <c r="GF36" s="121"/>
      <c r="GG36" s="121"/>
      <c r="GH36" s="121"/>
      <c r="GI36" s="121"/>
      <c r="GJ36" s="121"/>
      <c r="GK36" s="121"/>
      <c r="GL36" s="121"/>
      <c r="GM36" s="121"/>
      <c r="GN36" s="121"/>
      <c r="GO36" s="121"/>
      <c r="GP36" s="121"/>
      <c r="GQ36" s="121"/>
      <c r="GR36" s="121"/>
      <c r="GS36" s="121"/>
      <c r="GT36" s="121"/>
      <c r="GU36" s="121"/>
      <c r="GV36" s="121"/>
      <c r="GW36" s="121"/>
      <c r="GX36" s="121"/>
      <c r="GY36" s="121"/>
      <c r="GZ36" s="121"/>
      <c r="HA36" s="121"/>
      <c r="HB36" s="121"/>
      <c r="HC36" s="121"/>
      <c r="HD36" s="121"/>
      <c r="HE36" s="121"/>
      <c r="HF36" s="121"/>
      <c r="HG36" s="121"/>
      <c r="HH36" s="121"/>
      <c r="HI36" s="121"/>
      <c r="HJ36" s="121"/>
      <c r="HK36" s="121"/>
      <c r="HL36" s="121"/>
      <c r="HM36" s="121"/>
      <c r="HN36" s="121"/>
      <c r="HO36" s="121"/>
      <c r="HP36" s="121"/>
      <c r="HQ36" s="121"/>
      <c r="HR36" s="121"/>
      <c r="HS36" s="121"/>
      <c r="HT36" s="121"/>
      <c r="HU36" s="121"/>
      <c r="HV36" s="121"/>
      <c r="HW36" s="121"/>
      <c r="HX36" s="121"/>
      <c r="HY36" s="121"/>
      <c r="HZ36" s="121"/>
      <c r="IA36" s="121"/>
      <c r="IB36" s="121"/>
      <c r="IC36" s="121"/>
      <c r="ID36" s="121"/>
      <c r="IE36" s="121"/>
    </row>
    <row r="37" spans="1:239" ht="13.5" x14ac:dyDescent="0.25">
      <c r="A37" s="121"/>
      <c r="B37" s="160">
        <v>3921</v>
      </c>
      <c r="C37" s="184" t="str">
        <f>+'[2]Costos Preparación Proceso'!$I$35</f>
        <v>Peajes, Acondicionamiento Sedes de CD's</v>
      </c>
      <c r="D37" s="157">
        <v>1</v>
      </c>
      <c r="E37" s="156">
        <f>+'[2]Costos Preparación Proceso'!$L$35</f>
        <v>75000</v>
      </c>
      <c r="F37" s="179">
        <f t="shared" si="21"/>
        <v>75000</v>
      </c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>
        <f>+F37/2</f>
        <v>37500</v>
      </c>
      <c r="R37" s="190">
        <f>+F37/2</f>
        <v>37500</v>
      </c>
      <c r="S37" s="165">
        <f t="shared" si="20"/>
        <v>75000</v>
      </c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1"/>
      <c r="CE37" s="121"/>
      <c r="CF37" s="121"/>
      <c r="CG37" s="121"/>
      <c r="CH37" s="121"/>
      <c r="CI37" s="121"/>
      <c r="CJ37" s="121"/>
      <c r="CK37" s="121"/>
      <c r="CL37" s="121"/>
      <c r="CM37" s="121"/>
      <c r="CN37" s="121"/>
      <c r="CO37" s="121"/>
      <c r="CP37" s="121"/>
      <c r="CQ37" s="121"/>
      <c r="CR37" s="121"/>
      <c r="CS37" s="121"/>
      <c r="CT37" s="121"/>
      <c r="CU37" s="121"/>
      <c r="CV37" s="121"/>
      <c r="CW37" s="121"/>
      <c r="CX37" s="121"/>
      <c r="CY37" s="121"/>
      <c r="CZ37" s="121"/>
      <c r="DA37" s="121"/>
      <c r="DB37" s="121"/>
      <c r="DC37" s="121"/>
      <c r="DD37" s="121"/>
      <c r="DE37" s="121"/>
      <c r="DF37" s="121"/>
      <c r="DG37" s="121"/>
      <c r="DH37" s="121"/>
      <c r="DI37" s="121"/>
      <c r="DJ37" s="121"/>
      <c r="DK37" s="121"/>
      <c r="DL37" s="121"/>
      <c r="DM37" s="121"/>
      <c r="DN37" s="121"/>
      <c r="DO37" s="121"/>
      <c r="DP37" s="121"/>
      <c r="DQ37" s="121"/>
      <c r="DR37" s="121"/>
      <c r="DS37" s="121"/>
      <c r="DT37" s="121"/>
      <c r="DU37" s="121"/>
      <c r="DV37" s="121"/>
      <c r="DW37" s="121"/>
      <c r="DX37" s="121"/>
      <c r="DY37" s="121"/>
      <c r="DZ37" s="121"/>
      <c r="EA37" s="121"/>
      <c r="EB37" s="121"/>
      <c r="EC37" s="121"/>
      <c r="ED37" s="121"/>
      <c r="EE37" s="121"/>
      <c r="EF37" s="121"/>
      <c r="EG37" s="121"/>
      <c r="EH37" s="121"/>
      <c r="EI37" s="121"/>
      <c r="EJ37" s="121"/>
      <c r="EK37" s="121"/>
      <c r="EL37" s="121"/>
      <c r="EM37" s="121"/>
      <c r="EN37" s="121"/>
      <c r="EO37" s="121"/>
      <c r="EP37" s="121"/>
      <c r="EQ37" s="121"/>
      <c r="ER37" s="121"/>
      <c r="ES37" s="121"/>
      <c r="ET37" s="121"/>
      <c r="EU37" s="121"/>
      <c r="EV37" s="121"/>
      <c r="EW37" s="121"/>
      <c r="EX37" s="121"/>
      <c r="EY37" s="121"/>
      <c r="EZ37" s="121"/>
      <c r="FA37" s="121"/>
      <c r="FB37" s="121"/>
      <c r="FC37" s="121"/>
      <c r="FD37" s="121"/>
      <c r="FE37" s="121"/>
      <c r="FF37" s="121"/>
      <c r="FG37" s="121"/>
      <c r="FH37" s="121"/>
      <c r="FI37" s="121"/>
      <c r="FJ37" s="121"/>
      <c r="FK37" s="121"/>
      <c r="FL37" s="121"/>
      <c r="FM37" s="121"/>
      <c r="FN37" s="121"/>
      <c r="FO37" s="121"/>
      <c r="FP37" s="121"/>
      <c r="FQ37" s="121"/>
      <c r="FR37" s="121"/>
      <c r="FS37" s="121"/>
      <c r="FT37" s="121"/>
      <c r="FU37" s="121"/>
      <c r="FV37" s="121"/>
      <c r="FW37" s="121"/>
      <c r="FX37" s="121"/>
      <c r="FY37" s="121"/>
      <c r="FZ37" s="121"/>
      <c r="GA37" s="121"/>
      <c r="GB37" s="121"/>
      <c r="GC37" s="121"/>
      <c r="GD37" s="121"/>
      <c r="GE37" s="121"/>
      <c r="GF37" s="121"/>
      <c r="GG37" s="121"/>
      <c r="GH37" s="121"/>
      <c r="GI37" s="121"/>
      <c r="GJ37" s="121"/>
      <c r="GK37" s="121"/>
      <c r="GL37" s="121"/>
      <c r="GM37" s="121"/>
      <c r="GN37" s="121"/>
      <c r="GO37" s="121"/>
      <c r="GP37" s="121"/>
      <c r="GQ37" s="121"/>
      <c r="GR37" s="121"/>
      <c r="GS37" s="121"/>
      <c r="GT37" s="121"/>
      <c r="GU37" s="121"/>
      <c r="GV37" s="121"/>
      <c r="GW37" s="121"/>
      <c r="GX37" s="121"/>
      <c r="GY37" s="121"/>
      <c r="GZ37" s="121"/>
      <c r="HA37" s="121"/>
      <c r="HB37" s="121"/>
      <c r="HC37" s="121"/>
      <c r="HD37" s="121"/>
      <c r="HE37" s="121"/>
      <c r="HF37" s="121"/>
      <c r="HG37" s="121"/>
      <c r="HH37" s="121"/>
      <c r="HI37" s="121"/>
      <c r="HJ37" s="121"/>
      <c r="HK37" s="121"/>
      <c r="HL37" s="121"/>
      <c r="HM37" s="121"/>
      <c r="HN37" s="121"/>
      <c r="HO37" s="121"/>
      <c r="HP37" s="121"/>
      <c r="HQ37" s="121"/>
      <c r="HR37" s="121"/>
      <c r="HS37" s="121"/>
      <c r="HT37" s="121"/>
      <c r="HU37" s="121"/>
      <c r="HV37" s="121"/>
      <c r="HW37" s="121"/>
      <c r="HX37" s="121"/>
      <c r="HY37" s="121"/>
      <c r="HZ37" s="121"/>
      <c r="IA37" s="121"/>
      <c r="IB37" s="121"/>
      <c r="IC37" s="121"/>
      <c r="ID37" s="121"/>
      <c r="IE37" s="121"/>
    </row>
    <row r="38" spans="1:239" ht="13.5" x14ac:dyDescent="0.25">
      <c r="A38" s="121"/>
      <c r="B38" s="160">
        <v>3921</v>
      </c>
      <c r="C38" s="184" t="str">
        <f>+'[2]Costos Preparación Proceso'!$I$38</f>
        <v>Peajes, Distribución de Convocatorias, CD's y CM's</v>
      </c>
      <c r="D38" s="157">
        <v>1</v>
      </c>
      <c r="E38" s="156">
        <f>+'[2]Costos Preparación Proceso'!$L$38</f>
        <v>6000</v>
      </c>
      <c r="F38" s="179">
        <f t="shared" si="21"/>
        <v>6000</v>
      </c>
      <c r="G38" s="190"/>
      <c r="H38" s="190"/>
      <c r="I38" s="190">
        <v>0</v>
      </c>
      <c r="J38" s="190"/>
      <c r="K38" s="190"/>
      <c r="L38" s="190"/>
      <c r="M38" s="190"/>
      <c r="N38" s="190"/>
      <c r="O38" s="190"/>
      <c r="P38" s="190"/>
      <c r="Q38" s="190"/>
      <c r="R38" s="190">
        <f>+F38</f>
        <v>6000</v>
      </c>
      <c r="S38" s="165">
        <f t="shared" si="20"/>
        <v>6000</v>
      </c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  <c r="CO38" s="121"/>
      <c r="CP38" s="121"/>
      <c r="CQ38" s="121"/>
      <c r="CR38" s="121"/>
      <c r="CS38" s="121"/>
      <c r="CT38" s="121"/>
      <c r="CU38" s="121"/>
      <c r="CV38" s="121"/>
      <c r="CW38" s="121"/>
      <c r="CX38" s="121"/>
      <c r="CY38" s="121"/>
      <c r="CZ38" s="121"/>
      <c r="DA38" s="121"/>
      <c r="DB38" s="121"/>
      <c r="DC38" s="121"/>
      <c r="DD38" s="121"/>
      <c r="DE38" s="121"/>
      <c r="DF38" s="121"/>
      <c r="DG38" s="121"/>
      <c r="DH38" s="121"/>
      <c r="DI38" s="121"/>
      <c r="DJ38" s="121"/>
      <c r="DK38" s="121"/>
      <c r="DL38" s="121"/>
      <c r="DM38" s="121"/>
      <c r="DN38" s="121"/>
      <c r="DO38" s="121"/>
      <c r="DP38" s="121"/>
      <c r="DQ38" s="121"/>
      <c r="DR38" s="121"/>
      <c r="DS38" s="121"/>
      <c r="DT38" s="121"/>
      <c r="DU38" s="121"/>
      <c r="DV38" s="121"/>
      <c r="DW38" s="121"/>
      <c r="DX38" s="121"/>
      <c r="DY38" s="121"/>
      <c r="DZ38" s="121"/>
      <c r="EA38" s="121"/>
      <c r="EB38" s="121"/>
      <c r="EC38" s="121"/>
      <c r="ED38" s="121"/>
      <c r="EE38" s="121"/>
      <c r="EF38" s="121"/>
      <c r="EG38" s="121"/>
      <c r="EH38" s="121"/>
      <c r="EI38" s="121"/>
      <c r="EJ38" s="121"/>
      <c r="EK38" s="121"/>
      <c r="EL38" s="121"/>
      <c r="EM38" s="121"/>
      <c r="EN38" s="121"/>
      <c r="EO38" s="121"/>
      <c r="EP38" s="121"/>
      <c r="EQ38" s="121"/>
      <c r="ER38" s="121"/>
      <c r="ES38" s="121"/>
      <c r="ET38" s="121"/>
      <c r="EU38" s="121"/>
      <c r="EV38" s="121"/>
      <c r="EW38" s="121"/>
      <c r="EX38" s="121"/>
      <c r="EY38" s="121"/>
      <c r="EZ38" s="121"/>
      <c r="FA38" s="121"/>
      <c r="FB38" s="121"/>
      <c r="FC38" s="121"/>
      <c r="FD38" s="121"/>
      <c r="FE38" s="121"/>
      <c r="FF38" s="121"/>
      <c r="FG38" s="121"/>
      <c r="FH38" s="121"/>
      <c r="FI38" s="121"/>
      <c r="FJ38" s="121"/>
      <c r="FK38" s="121"/>
      <c r="FL38" s="121"/>
      <c r="FM38" s="121"/>
      <c r="FN38" s="121"/>
      <c r="FO38" s="121"/>
      <c r="FP38" s="121"/>
      <c r="FQ38" s="121"/>
      <c r="FR38" s="121"/>
      <c r="FS38" s="121"/>
      <c r="FT38" s="121"/>
      <c r="FU38" s="121"/>
      <c r="FV38" s="121"/>
      <c r="FW38" s="121"/>
      <c r="FX38" s="121"/>
      <c r="FY38" s="121"/>
      <c r="FZ38" s="121"/>
      <c r="GA38" s="121"/>
      <c r="GB38" s="121"/>
      <c r="GC38" s="121"/>
      <c r="GD38" s="121"/>
      <c r="GE38" s="121"/>
      <c r="GF38" s="121"/>
      <c r="GG38" s="121"/>
      <c r="GH38" s="121"/>
      <c r="GI38" s="121"/>
      <c r="GJ38" s="121"/>
      <c r="GK38" s="121"/>
      <c r="GL38" s="121"/>
      <c r="GM38" s="121"/>
      <c r="GN38" s="121"/>
      <c r="GO38" s="121"/>
      <c r="GP38" s="121"/>
      <c r="GQ38" s="121"/>
      <c r="GR38" s="121"/>
      <c r="GS38" s="121"/>
      <c r="GT38" s="121"/>
      <c r="GU38" s="121"/>
      <c r="GV38" s="121"/>
      <c r="GW38" s="121"/>
      <c r="GX38" s="121"/>
      <c r="GY38" s="121"/>
      <c r="GZ38" s="121"/>
      <c r="HA38" s="121"/>
      <c r="HB38" s="121"/>
      <c r="HC38" s="121"/>
      <c r="HD38" s="121"/>
      <c r="HE38" s="121"/>
      <c r="HF38" s="121"/>
      <c r="HG38" s="121"/>
      <c r="HH38" s="121"/>
      <c r="HI38" s="121"/>
      <c r="HJ38" s="121"/>
      <c r="HK38" s="121"/>
      <c r="HL38" s="121"/>
      <c r="HM38" s="121"/>
      <c r="HN38" s="121"/>
      <c r="HO38" s="121"/>
      <c r="HP38" s="121"/>
      <c r="HQ38" s="121"/>
      <c r="HR38" s="121"/>
      <c r="HS38" s="121"/>
      <c r="HT38" s="121"/>
      <c r="HU38" s="121"/>
      <c r="HV38" s="121"/>
      <c r="HW38" s="121"/>
      <c r="HX38" s="121"/>
      <c r="HY38" s="121"/>
      <c r="HZ38" s="121"/>
      <c r="IA38" s="121"/>
      <c r="IB38" s="121"/>
      <c r="IC38" s="121"/>
      <c r="ID38" s="121"/>
      <c r="IE38" s="121"/>
    </row>
    <row r="39" spans="1:239" x14ac:dyDescent="0.25">
      <c r="B39" s="160"/>
      <c r="C39" s="184"/>
      <c r="D39" s="188"/>
      <c r="E39" s="179"/>
      <c r="F39" s="179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65"/>
    </row>
    <row r="40" spans="1:239" s="148" customFormat="1" ht="18.75" thickBot="1" x14ac:dyDescent="0.3">
      <c r="A40" s="141"/>
      <c r="B40" s="215"/>
      <c r="C40" s="152" t="s">
        <v>140</v>
      </c>
      <c r="D40" s="214"/>
      <c r="E40" s="213"/>
      <c r="F40" s="213">
        <f>+F9+F17+F20+F23+F31</f>
        <v>4080376.25</v>
      </c>
      <c r="G40" s="213">
        <f t="shared" ref="G40:R40" si="23">+G9+G17+G20+G23+G31</f>
        <v>316522.08333333337</v>
      </c>
      <c r="H40" s="213">
        <f t="shared" si="23"/>
        <v>218910.83333333334</v>
      </c>
      <c r="I40" s="213">
        <f t="shared" si="23"/>
        <v>218910.83333333334</v>
      </c>
      <c r="J40" s="213">
        <f t="shared" si="23"/>
        <v>218910.83333333334</v>
      </c>
      <c r="K40" s="213">
        <f t="shared" si="23"/>
        <v>218910.83333333334</v>
      </c>
      <c r="L40" s="213">
        <f t="shared" si="23"/>
        <v>218910.83333333334</v>
      </c>
      <c r="M40" s="213">
        <f t="shared" si="23"/>
        <v>316522.08333333337</v>
      </c>
      <c r="N40" s="213">
        <f t="shared" si="23"/>
        <v>218910.83333333334</v>
      </c>
      <c r="O40" s="213">
        <f t="shared" si="23"/>
        <v>282106.02083333337</v>
      </c>
      <c r="P40" s="213">
        <f t="shared" si="23"/>
        <v>391456.02083333337</v>
      </c>
      <c r="Q40" s="213">
        <f t="shared" si="23"/>
        <v>743710.02083333337</v>
      </c>
      <c r="R40" s="213">
        <f t="shared" si="23"/>
        <v>716595.02083333337</v>
      </c>
      <c r="S40" s="213">
        <f>SUM(G40:R40)</f>
        <v>4080376.2500000005</v>
      </c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  <c r="BV40" s="149"/>
      <c r="BW40" s="149"/>
      <c r="BX40" s="149"/>
      <c r="BY40" s="149"/>
      <c r="BZ40" s="149"/>
      <c r="CA40" s="149"/>
      <c r="CB40" s="149"/>
      <c r="CC40" s="149"/>
      <c r="CD40" s="149"/>
      <c r="CE40" s="149"/>
      <c r="CF40" s="149"/>
      <c r="CG40" s="149"/>
      <c r="CH40" s="149"/>
      <c r="CI40" s="149"/>
      <c r="CJ40" s="149"/>
      <c r="CK40" s="149"/>
      <c r="CL40" s="149"/>
      <c r="CM40" s="149"/>
      <c r="CN40" s="149"/>
      <c r="CO40" s="149"/>
      <c r="CP40" s="149"/>
      <c r="CQ40" s="149"/>
      <c r="CR40" s="149"/>
      <c r="CS40" s="149"/>
      <c r="CT40" s="149"/>
      <c r="CU40" s="149"/>
      <c r="CV40" s="149"/>
      <c r="CW40" s="149"/>
      <c r="CX40" s="149"/>
      <c r="CY40" s="149"/>
      <c r="CZ40" s="149"/>
      <c r="DA40" s="149"/>
      <c r="DB40" s="149"/>
      <c r="DC40" s="149"/>
      <c r="DD40" s="149"/>
      <c r="DE40" s="149"/>
      <c r="DF40" s="149"/>
      <c r="DG40" s="149"/>
      <c r="DH40" s="149"/>
      <c r="DI40" s="149"/>
      <c r="DJ40" s="149"/>
      <c r="DK40" s="149"/>
      <c r="DL40" s="149"/>
      <c r="DM40" s="149"/>
      <c r="DN40" s="149"/>
      <c r="DO40" s="149"/>
      <c r="DP40" s="149"/>
      <c r="DQ40" s="149"/>
      <c r="DR40" s="149"/>
      <c r="DS40" s="149"/>
      <c r="DT40" s="149"/>
      <c r="DU40" s="149"/>
      <c r="DV40" s="149"/>
      <c r="DW40" s="149"/>
      <c r="DX40" s="149"/>
      <c r="DY40" s="149"/>
      <c r="DZ40" s="149"/>
      <c r="EA40" s="149"/>
      <c r="EB40" s="149"/>
      <c r="EC40" s="149"/>
      <c r="ED40" s="149"/>
      <c r="EE40" s="149"/>
      <c r="EF40" s="149"/>
      <c r="EG40" s="149"/>
      <c r="EH40" s="149"/>
      <c r="EI40" s="149"/>
      <c r="EJ40" s="149"/>
      <c r="EK40" s="149"/>
      <c r="EL40" s="149"/>
      <c r="EM40" s="149"/>
      <c r="EN40" s="149"/>
      <c r="EO40" s="149"/>
      <c r="EP40" s="149"/>
      <c r="EQ40" s="149"/>
      <c r="ER40" s="149"/>
      <c r="ES40" s="149"/>
      <c r="ET40" s="149"/>
      <c r="EU40" s="149"/>
      <c r="EV40" s="149"/>
      <c r="EW40" s="149"/>
      <c r="EX40" s="149"/>
      <c r="EY40" s="149"/>
      <c r="EZ40" s="149"/>
      <c r="FA40" s="149"/>
      <c r="FB40" s="149"/>
      <c r="FC40" s="149"/>
      <c r="FD40" s="149"/>
      <c r="FE40" s="149"/>
      <c r="FF40" s="149"/>
      <c r="FG40" s="149"/>
      <c r="FH40" s="149"/>
      <c r="FI40" s="149"/>
      <c r="FJ40" s="149"/>
      <c r="FK40" s="149"/>
      <c r="FL40" s="149"/>
      <c r="FM40" s="149"/>
      <c r="FN40" s="149"/>
      <c r="FO40" s="149"/>
      <c r="FP40" s="149"/>
      <c r="FQ40" s="149"/>
      <c r="FR40" s="149"/>
      <c r="FS40" s="149"/>
      <c r="FT40" s="149"/>
      <c r="FU40" s="149"/>
      <c r="FV40" s="149"/>
      <c r="FW40" s="149"/>
      <c r="FX40" s="149"/>
      <c r="FY40" s="149"/>
      <c r="FZ40" s="149"/>
      <c r="GA40" s="149"/>
      <c r="GB40" s="149"/>
      <c r="GC40" s="149"/>
      <c r="GD40" s="149"/>
      <c r="GE40" s="149"/>
      <c r="GF40" s="149"/>
      <c r="GG40" s="149"/>
      <c r="GH40" s="149"/>
      <c r="GI40" s="149"/>
      <c r="GJ40" s="149"/>
      <c r="GK40" s="149"/>
      <c r="GL40" s="149"/>
      <c r="GM40" s="149"/>
      <c r="GN40" s="149"/>
      <c r="GO40" s="149"/>
      <c r="GP40" s="149"/>
      <c r="GQ40" s="149"/>
      <c r="GR40" s="149"/>
      <c r="GS40" s="149"/>
      <c r="GT40" s="149"/>
      <c r="GU40" s="149"/>
      <c r="GV40" s="149"/>
      <c r="GW40" s="149"/>
      <c r="GX40" s="149"/>
      <c r="GY40" s="149"/>
      <c r="GZ40" s="149"/>
      <c r="HA40" s="149"/>
      <c r="HB40" s="149"/>
      <c r="HC40" s="149"/>
      <c r="HD40" s="149"/>
      <c r="HE40" s="149"/>
      <c r="HF40" s="149"/>
      <c r="HG40" s="149"/>
      <c r="HH40" s="149"/>
      <c r="HI40" s="149"/>
      <c r="HJ40" s="149"/>
      <c r="HK40" s="149"/>
      <c r="HL40" s="149"/>
      <c r="HM40" s="149"/>
      <c r="HN40" s="149"/>
      <c r="HO40" s="149"/>
      <c r="HP40" s="149"/>
      <c r="HQ40" s="149"/>
      <c r="HR40" s="149"/>
      <c r="HS40" s="149"/>
      <c r="HT40" s="149"/>
      <c r="HU40" s="149"/>
      <c r="HV40" s="149"/>
      <c r="HW40" s="149"/>
      <c r="HX40" s="149"/>
      <c r="HY40" s="149"/>
      <c r="HZ40" s="149"/>
      <c r="IA40" s="149"/>
      <c r="IB40" s="149"/>
      <c r="IC40" s="149"/>
      <c r="ID40" s="149"/>
      <c r="IE40" s="149"/>
    </row>
    <row r="41" spans="1:239" ht="18.75" thickTop="1" x14ac:dyDescent="0.25">
      <c r="C41" s="140" t="s">
        <v>139</v>
      </c>
      <c r="F41" s="212"/>
    </row>
    <row r="43" spans="1:239" x14ac:dyDescent="0.25">
      <c r="B43" s="142"/>
      <c r="F43" s="145"/>
    </row>
    <row r="44" spans="1:239" x14ac:dyDescent="0.25">
      <c r="B44" s="142"/>
      <c r="C44" s="211"/>
      <c r="D44" s="210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1"/>
      <c r="BL44" s="121"/>
      <c r="BM44" s="121"/>
      <c r="BN44" s="121"/>
      <c r="BO44" s="121"/>
      <c r="BP44" s="121"/>
      <c r="BQ44" s="121"/>
      <c r="BR44" s="121"/>
      <c r="BS44" s="121"/>
      <c r="BT44" s="121"/>
      <c r="BU44" s="121"/>
      <c r="BV44" s="121"/>
      <c r="BW44" s="121"/>
      <c r="BX44" s="121"/>
      <c r="BY44" s="121"/>
      <c r="BZ44" s="121"/>
      <c r="CA44" s="121"/>
      <c r="CB44" s="121"/>
      <c r="CC44" s="121"/>
      <c r="CD44" s="121"/>
      <c r="CE44" s="121"/>
      <c r="CF44" s="121"/>
      <c r="CG44" s="121"/>
      <c r="CH44" s="121"/>
      <c r="CI44" s="121"/>
      <c r="CJ44" s="121"/>
      <c r="CK44" s="121"/>
      <c r="CL44" s="121"/>
      <c r="CM44" s="121"/>
      <c r="CN44" s="121"/>
      <c r="CO44" s="121"/>
      <c r="CP44" s="121"/>
      <c r="CQ44" s="121"/>
      <c r="CR44" s="121"/>
      <c r="CS44" s="121"/>
      <c r="CT44" s="121"/>
      <c r="CU44" s="121"/>
      <c r="CV44" s="121"/>
      <c r="CW44" s="121"/>
      <c r="CX44" s="121"/>
      <c r="CY44" s="121"/>
      <c r="CZ44" s="121"/>
      <c r="DA44" s="121"/>
      <c r="DB44" s="121"/>
      <c r="DC44" s="121"/>
      <c r="DD44" s="121"/>
      <c r="DE44" s="121"/>
      <c r="DF44" s="121"/>
      <c r="DG44" s="121"/>
      <c r="DH44" s="121"/>
      <c r="DI44" s="121"/>
      <c r="DJ44" s="121"/>
      <c r="DK44" s="121"/>
      <c r="DL44" s="121"/>
      <c r="DM44" s="121"/>
      <c r="DN44" s="121"/>
      <c r="DO44" s="121"/>
      <c r="DP44" s="121"/>
      <c r="DQ44" s="121"/>
      <c r="DR44" s="121"/>
      <c r="DS44" s="121"/>
      <c r="DT44" s="121"/>
      <c r="DU44" s="121"/>
      <c r="DV44" s="121"/>
      <c r="DW44" s="121"/>
      <c r="DX44" s="121"/>
      <c r="DY44" s="121"/>
      <c r="DZ44" s="121"/>
      <c r="EA44" s="121"/>
      <c r="EB44" s="121"/>
      <c r="EC44" s="121"/>
      <c r="ED44" s="121"/>
      <c r="EE44" s="121"/>
      <c r="EF44" s="121"/>
      <c r="EG44" s="121"/>
      <c r="EH44" s="121"/>
      <c r="EI44" s="121"/>
      <c r="EJ44" s="121"/>
      <c r="EK44" s="121"/>
      <c r="EL44" s="121"/>
      <c r="EM44" s="121"/>
      <c r="EN44" s="121"/>
      <c r="EO44" s="121"/>
      <c r="EP44" s="121"/>
      <c r="EQ44" s="121"/>
      <c r="ER44" s="121"/>
      <c r="ES44" s="121"/>
      <c r="ET44" s="121"/>
      <c r="EU44" s="121"/>
      <c r="EV44" s="121"/>
      <c r="EW44" s="121"/>
      <c r="EX44" s="121"/>
      <c r="EY44" s="121"/>
      <c r="EZ44" s="121"/>
      <c r="FA44" s="121"/>
      <c r="FB44" s="121"/>
      <c r="FC44" s="121"/>
      <c r="FD44" s="121"/>
      <c r="FE44" s="121"/>
      <c r="FF44" s="121"/>
      <c r="FG44" s="121"/>
      <c r="FH44" s="121"/>
      <c r="FI44" s="121"/>
      <c r="FJ44" s="121"/>
      <c r="FK44" s="121"/>
      <c r="FL44" s="121"/>
      <c r="FM44" s="121"/>
      <c r="FN44" s="121"/>
      <c r="FO44" s="121"/>
      <c r="FP44" s="121"/>
      <c r="FQ44" s="121"/>
      <c r="FR44" s="121"/>
      <c r="FS44" s="121"/>
      <c r="FT44" s="121"/>
      <c r="FU44" s="121"/>
      <c r="FV44" s="121"/>
      <c r="FW44" s="121"/>
      <c r="FX44" s="121"/>
      <c r="FY44" s="121"/>
      <c r="FZ44" s="121"/>
      <c r="GA44" s="121"/>
      <c r="GB44" s="121"/>
      <c r="GC44" s="121"/>
      <c r="GD44" s="121"/>
      <c r="GE44" s="121"/>
      <c r="GF44" s="121"/>
      <c r="GG44" s="121"/>
      <c r="GH44" s="121"/>
      <c r="GI44" s="121"/>
      <c r="GJ44" s="121"/>
      <c r="GK44" s="121"/>
      <c r="GL44" s="121"/>
      <c r="GM44" s="121"/>
      <c r="GN44" s="121"/>
      <c r="GO44" s="121"/>
      <c r="GP44" s="121"/>
      <c r="GQ44" s="121"/>
      <c r="GR44" s="121"/>
      <c r="GS44" s="121"/>
      <c r="GT44" s="121"/>
      <c r="GU44" s="121"/>
      <c r="GV44" s="121"/>
      <c r="GW44" s="121"/>
      <c r="GX44" s="121"/>
      <c r="GY44" s="121"/>
      <c r="GZ44" s="121"/>
      <c r="HA44" s="121"/>
      <c r="HB44" s="121"/>
      <c r="HC44" s="121"/>
      <c r="HD44" s="121"/>
      <c r="HE44" s="121"/>
      <c r="HF44" s="121"/>
      <c r="HG44" s="121"/>
      <c r="HH44" s="121"/>
      <c r="HI44" s="121"/>
      <c r="HJ44" s="121"/>
      <c r="HK44" s="121"/>
      <c r="HL44" s="121"/>
      <c r="HM44" s="121"/>
      <c r="HN44" s="121"/>
      <c r="HO44" s="121"/>
      <c r="HP44" s="121"/>
      <c r="HQ44" s="121"/>
      <c r="HR44" s="121"/>
      <c r="HS44" s="121"/>
      <c r="HT44" s="121"/>
      <c r="HU44" s="121"/>
      <c r="HV44" s="121"/>
      <c r="HW44" s="121"/>
      <c r="HX44" s="121"/>
      <c r="HY44" s="121"/>
      <c r="HZ44" s="121"/>
      <c r="IA44" s="121"/>
      <c r="IB44" s="121"/>
      <c r="IC44" s="121"/>
      <c r="ID44" s="121"/>
      <c r="IE44" s="121"/>
    </row>
    <row r="45" spans="1:239" x14ac:dyDescent="0.25">
      <c r="B45" s="142"/>
      <c r="F45" s="145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  <c r="BI45" s="121"/>
      <c r="BJ45" s="121"/>
      <c r="BK45" s="121"/>
      <c r="BL45" s="121"/>
      <c r="BM45" s="121"/>
      <c r="BN45" s="121"/>
      <c r="BO45" s="121"/>
      <c r="BP45" s="121"/>
      <c r="BQ45" s="121"/>
      <c r="BR45" s="121"/>
      <c r="BS45" s="121"/>
      <c r="BT45" s="121"/>
      <c r="BU45" s="121"/>
      <c r="BV45" s="121"/>
      <c r="BW45" s="121"/>
      <c r="BX45" s="121"/>
      <c r="BY45" s="121"/>
      <c r="BZ45" s="121"/>
      <c r="CA45" s="121"/>
      <c r="CB45" s="121"/>
      <c r="CC45" s="121"/>
      <c r="CD45" s="121"/>
      <c r="CE45" s="121"/>
      <c r="CF45" s="121"/>
      <c r="CG45" s="121"/>
      <c r="CH45" s="121"/>
      <c r="CI45" s="121"/>
      <c r="CJ45" s="121"/>
      <c r="CK45" s="121"/>
      <c r="CL45" s="121"/>
      <c r="CM45" s="121"/>
      <c r="CN45" s="121"/>
      <c r="CO45" s="121"/>
      <c r="CP45" s="121"/>
      <c r="CQ45" s="121"/>
      <c r="CR45" s="121"/>
      <c r="CS45" s="121"/>
      <c r="CT45" s="121"/>
      <c r="CU45" s="121"/>
      <c r="CV45" s="121"/>
      <c r="CW45" s="121"/>
      <c r="CX45" s="121"/>
      <c r="CY45" s="121"/>
      <c r="CZ45" s="121"/>
      <c r="DA45" s="121"/>
      <c r="DB45" s="121"/>
      <c r="DC45" s="121"/>
      <c r="DD45" s="121"/>
      <c r="DE45" s="121"/>
      <c r="DF45" s="121"/>
      <c r="DG45" s="121"/>
      <c r="DH45" s="121"/>
      <c r="DI45" s="121"/>
      <c r="DJ45" s="121"/>
      <c r="DK45" s="121"/>
      <c r="DL45" s="121"/>
      <c r="DM45" s="121"/>
      <c r="DN45" s="121"/>
      <c r="DO45" s="121"/>
      <c r="DP45" s="121"/>
      <c r="DQ45" s="121"/>
      <c r="DR45" s="121"/>
      <c r="DS45" s="121"/>
      <c r="DT45" s="121"/>
      <c r="DU45" s="121"/>
      <c r="DV45" s="121"/>
      <c r="DW45" s="121"/>
      <c r="DX45" s="121"/>
      <c r="DY45" s="121"/>
      <c r="DZ45" s="121"/>
      <c r="EA45" s="121"/>
      <c r="EB45" s="121"/>
      <c r="EC45" s="121"/>
      <c r="ED45" s="121"/>
      <c r="EE45" s="121"/>
      <c r="EF45" s="121"/>
      <c r="EG45" s="121"/>
      <c r="EH45" s="121"/>
      <c r="EI45" s="121"/>
      <c r="EJ45" s="121"/>
      <c r="EK45" s="121"/>
      <c r="EL45" s="121"/>
      <c r="EM45" s="121"/>
      <c r="EN45" s="121"/>
      <c r="EO45" s="121"/>
      <c r="EP45" s="121"/>
      <c r="EQ45" s="121"/>
      <c r="ER45" s="121"/>
      <c r="ES45" s="121"/>
      <c r="ET45" s="121"/>
      <c r="EU45" s="121"/>
      <c r="EV45" s="121"/>
      <c r="EW45" s="121"/>
      <c r="EX45" s="121"/>
      <c r="EY45" s="121"/>
      <c r="EZ45" s="121"/>
      <c r="FA45" s="121"/>
      <c r="FB45" s="121"/>
      <c r="FC45" s="121"/>
      <c r="FD45" s="121"/>
      <c r="FE45" s="121"/>
      <c r="FF45" s="121"/>
      <c r="FG45" s="121"/>
      <c r="FH45" s="121"/>
      <c r="FI45" s="121"/>
      <c r="FJ45" s="121"/>
      <c r="FK45" s="121"/>
      <c r="FL45" s="121"/>
      <c r="FM45" s="121"/>
      <c r="FN45" s="121"/>
      <c r="FO45" s="121"/>
      <c r="FP45" s="121"/>
      <c r="FQ45" s="121"/>
      <c r="FR45" s="121"/>
      <c r="FS45" s="121"/>
      <c r="FT45" s="121"/>
      <c r="FU45" s="121"/>
      <c r="FV45" s="121"/>
      <c r="FW45" s="121"/>
      <c r="FX45" s="121"/>
      <c r="FY45" s="121"/>
      <c r="FZ45" s="121"/>
      <c r="GA45" s="121"/>
      <c r="GB45" s="121"/>
      <c r="GC45" s="121"/>
      <c r="GD45" s="121"/>
      <c r="GE45" s="121"/>
      <c r="GF45" s="121"/>
      <c r="GG45" s="121"/>
      <c r="GH45" s="121"/>
      <c r="GI45" s="121"/>
      <c r="GJ45" s="121"/>
      <c r="GK45" s="121"/>
      <c r="GL45" s="121"/>
      <c r="GM45" s="121"/>
      <c r="GN45" s="121"/>
      <c r="GO45" s="121"/>
      <c r="GP45" s="121"/>
      <c r="GQ45" s="121"/>
      <c r="GR45" s="121"/>
      <c r="GS45" s="121"/>
      <c r="GT45" s="121"/>
      <c r="GU45" s="121"/>
      <c r="GV45" s="121"/>
      <c r="GW45" s="121"/>
      <c r="GX45" s="121"/>
      <c r="GY45" s="121"/>
      <c r="GZ45" s="121"/>
      <c r="HA45" s="121"/>
      <c r="HB45" s="121"/>
      <c r="HC45" s="121"/>
      <c r="HD45" s="121"/>
      <c r="HE45" s="121"/>
      <c r="HF45" s="121"/>
      <c r="HG45" s="121"/>
      <c r="HH45" s="121"/>
      <c r="HI45" s="121"/>
      <c r="HJ45" s="121"/>
      <c r="HK45" s="121"/>
      <c r="HL45" s="121"/>
      <c r="HM45" s="121"/>
      <c r="HN45" s="121"/>
      <c r="HO45" s="121"/>
      <c r="HP45" s="121"/>
      <c r="HQ45" s="121"/>
      <c r="HR45" s="121"/>
      <c r="HS45" s="121"/>
      <c r="HT45" s="121"/>
      <c r="HU45" s="121"/>
      <c r="HV45" s="121"/>
      <c r="HW45" s="121"/>
      <c r="HX45" s="121"/>
      <c r="HY45" s="121"/>
      <c r="HZ45" s="121"/>
      <c r="IA45" s="121"/>
      <c r="IB45" s="121"/>
      <c r="IC45" s="121"/>
      <c r="ID45" s="121"/>
      <c r="IE45" s="121"/>
    </row>
    <row r="46" spans="1:239" x14ac:dyDescent="0.25">
      <c r="B46" s="142"/>
      <c r="F46" s="145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BL46" s="121"/>
      <c r="BM46" s="121"/>
      <c r="BN46" s="121"/>
      <c r="BO46" s="121"/>
      <c r="BP46" s="121"/>
      <c r="BQ46" s="121"/>
      <c r="BR46" s="121"/>
      <c r="BS46" s="121"/>
      <c r="BT46" s="121"/>
      <c r="BU46" s="121"/>
      <c r="BV46" s="121"/>
      <c r="BW46" s="121"/>
      <c r="BX46" s="121"/>
      <c r="BY46" s="121"/>
      <c r="BZ46" s="121"/>
      <c r="CA46" s="121"/>
      <c r="CB46" s="121"/>
      <c r="CC46" s="121"/>
      <c r="CD46" s="121"/>
      <c r="CE46" s="121"/>
      <c r="CF46" s="121"/>
      <c r="CG46" s="121"/>
      <c r="CH46" s="121"/>
      <c r="CI46" s="121"/>
      <c r="CJ46" s="121"/>
      <c r="CK46" s="121"/>
      <c r="CL46" s="121"/>
      <c r="CM46" s="121"/>
      <c r="CN46" s="121"/>
      <c r="CO46" s="121"/>
      <c r="CP46" s="121"/>
      <c r="CQ46" s="121"/>
      <c r="CR46" s="121"/>
      <c r="CS46" s="121"/>
      <c r="CT46" s="121"/>
      <c r="CU46" s="121"/>
      <c r="CV46" s="121"/>
      <c r="CW46" s="121"/>
      <c r="CX46" s="121"/>
      <c r="CY46" s="121"/>
      <c r="CZ46" s="121"/>
      <c r="DA46" s="121"/>
      <c r="DB46" s="121"/>
      <c r="DC46" s="121"/>
      <c r="DD46" s="121"/>
      <c r="DE46" s="121"/>
      <c r="DF46" s="121"/>
      <c r="DG46" s="121"/>
      <c r="DH46" s="121"/>
      <c r="DI46" s="121"/>
      <c r="DJ46" s="121"/>
      <c r="DK46" s="121"/>
      <c r="DL46" s="121"/>
      <c r="DM46" s="121"/>
      <c r="DN46" s="121"/>
      <c r="DO46" s="121"/>
      <c r="DP46" s="121"/>
      <c r="DQ46" s="121"/>
      <c r="DR46" s="121"/>
      <c r="DS46" s="121"/>
      <c r="DT46" s="121"/>
      <c r="DU46" s="121"/>
      <c r="DV46" s="121"/>
      <c r="DW46" s="121"/>
      <c r="DX46" s="121"/>
      <c r="DY46" s="121"/>
      <c r="DZ46" s="121"/>
      <c r="EA46" s="121"/>
      <c r="EB46" s="121"/>
      <c r="EC46" s="121"/>
      <c r="ED46" s="121"/>
      <c r="EE46" s="121"/>
      <c r="EF46" s="121"/>
      <c r="EG46" s="121"/>
      <c r="EH46" s="121"/>
      <c r="EI46" s="121"/>
      <c r="EJ46" s="121"/>
      <c r="EK46" s="121"/>
      <c r="EL46" s="121"/>
      <c r="EM46" s="121"/>
      <c r="EN46" s="121"/>
      <c r="EO46" s="121"/>
      <c r="EP46" s="121"/>
      <c r="EQ46" s="121"/>
      <c r="ER46" s="121"/>
      <c r="ES46" s="121"/>
      <c r="ET46" s="121"/>
      <c r="EU46" s="121"/>
      <c r="EV46" s="121"/>
      <c r="EW46" s="121"/>
      <c r="EX46" s="121"/>
      <c r="EY46" s="121"/>
      <c r="EZ46" s="121"/>
      <c r="FA46" s="121"/>
      <c r="FB46" s="121"/>
      <c r="FC46" s="121"/>
      <c r="FD46" s="121"/>
      <c r="FE46" s="121"/>
      <c r="FF46" s="121"/>
      <c r="FG46" s="121"/>
      <c r="FH46" s="121"/>
      <c r="FI46" s="121"/>
      <c r="FJ46" s="121"/>
      <c r="FK46" s="121"/>
      <c r="FL46" s="121"/>
      <c r="FM46" s="121"/>
      <c r="FN46" s="121"/>
      <c r="FO46" s="121"/>
      <c r="FP46" s="121"/>
      <c r="FQ46" s="121"/>
      <c r="FR46" s="121"/>
      <c r="FS46" s="121"/>
      <c r="FT46" s="121"/>
      <c r="FU46" s="121"/>
      <c r="FV46" s="121"/>
      <c r="FW46" s="121"/>
      <c r="FX46" s="121"/>
      <c r="FY46" s="121"/>
      <c r="FZ46" s="121"/>
      <c r="GA46" s="121"/>
      <c r="GB46" s="121"/>
      <c r="GC46" s="121"/>
      <c r="GD46" s="121"/>
      <c r="GE46" s="121"/>
      <c r="GF46" s="121"/>
      <c r="GG46" s="121"/>
      <c r="GH46" s="121"/>
      <c r="GI46" s="121"/>
      <c r="GJ46" s="121"/>
      <c r="GK46" s="121"/>
      <c r="GL46" s="121"/>
      <c r="GM46" s="121"/>
      <c r="GN46" s="121"/>
      <c r="GO46" s="121"/>
      <c r="GP46" s="121"/>
      <c r="GQ46" s="121"/>
      <c r="GR46" s="121"/>
      <c r="GS46" s="121"/>
      <c r="GT46" s="121"/>
      <c r="GU46" s="121"/>
      <c r="GV46" s="121"/>
      <c r="GW46" s="121"/>
      <c r="GX46" s="121"/>
      <c r="GY46" s="121"/>
      <c r="GZ46" s="121"/>
      <c r="HA46" s="121"/>
      <c r="HB46" s="121"/>
      <c r="HC46" s="121"/>
      <c r="HD46" s="121"/>
      <c r="HE46" s="121"/>
      <c r="HF46" s="121"/>
      <c r="HG46" s="121"/>
      <c r="HH46" s="121"/>
      <c r="HI46" s="121"/>
      <c r="HJ46" s="121"/>
      <c r="HK46" s="121"/>
      <c r="HL46" s="121"/>
      <c r="HM46" s="121"/>
      <c r="HN46" s="121"/>
      <c r="HO46" s="121"/>
      <c r="HP46" s="121"/>
      <c r="HQ46" s="121"/>
      <c r="HR46" s="121"/>
      <c r="HS46" s="121"/>
      <c r="HT46" s="121"/>
      <c r="HU46" s="121"/>
      <c r="HV46" s="121"/>
      <c r="HW46" s="121"/>
      <c r="HX46" s="121"/>
      <c r="HY46" s="121"/>
      <c r="HZ46" s="121"/>
      <c r="IA46" s="121"/>
      <c r="IB46" s="121"/>
      <c r="IC46" s="121"/>
      <c r="ID46" s="121"/>
      <c r="IE46" s="121"/>
    </row>
    <row r="47" spans="1:239" x14ac:dyDescent="0.25">
      <c r="B47" s="142"/>
      <c r="C47" s="144"/>
      <c r="F47" s="143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  <c r="BL47" s="121"/>
      <c r="BM47" s="121"/>
      <c r="BN47" s="121"/>
      <c r="BO47" s="121"/>
      <c r="BP47" s="121"/>
      <c r="BQ47" s="121"/>
      <c r="BR47" s="121"/>
      <c r="BS47" s="121"/>
      <c r="BT47" s="121"/>
      <c r="BU47" s="121"/>
      <c r="BV47" s="121"/>
      <c r="BW47" s="121"/>
      <c r="BX47" s="121"/>
      <c r="BY47" s="121"/>
      <c r="BZ47" s="121"/>
      <c r="CA47" s="121"/>
      <c r="CB47" s="121"/>
      <c r="CC47" s="121"/>
      <c r="CD47" s="121"/>
      <c r="CE47" s="121"/>
      <c r="CF47" s="121"/>
      <c r="CG47" s="121"/>
      <c r="CH47" s="121"/>
      <c r="CI47" s="121"/>
      <c r="CJ47" s="121"/>
      <c r="CK47" s="121"/>
      <c r="CL47" s="121"/>
      <c r="CM47" s="121"/>
      <c r="CN47" s="121"/>
      <c r="CO47" s="121"/>
      <c r="CP47" s="121"/>
      <c r="CQ47" s="121"/>
      <c r="CR47" s="121"/>
      <c r="CS47" s="121"/>
      <c r="CT47" s="121"/>
      <c r="CU47" s="121"/>
      <c r="CV47" s="121"/>
      <c r="CW47" s="121"/>
      <c r="CX47" s="121"/>
      <c r="CY47" s="121"/>
      <c r="CZ47" s="121"/>
      <c r="DA47" s="121"/>
      <c r="DB47" s="121"/>
      <c r="DC47" s="121"/>
      <c r="DD47" s="121"/>
      <c r="DE47" s="121"/>
      <c r="DF47" s="121"/>
      <c r="DG47" s="121"/>
      <c r="DH47" s="121"/>
      <c r="DI47" s="121"/>
      <c r="DJ47" s="121"/>
      <c r="DK47" s="121"/>
      <c r="DL47" s="121"/>
      <c r="DM47" s="121"/>
      <c r="DN47" s="121"/>
      <c r="DO47" s="121"/>
      <c r="DP47" s="121"/>
      <c r="DQ47" s="121"/>
      <c r="DR47" s="121"/>
      <c r="DS47" s="121"/>
      <c r="DT47" s="121"/>
      <c r="DU47" s="121"/>
      <c r="DV47" s="121"/>
      <c r="DW47" s="121"/>
      <c r="DX47" s="121"/>
      <c r="DY47" s="121"/>
      <c r="DZ47" s="121"/>
      <c r="EA47" s="121"/>
      <c r="EB47" s="121"/>
      <c r="EC47" s="121"/>
      <c r="ED47" s="121"/>
      <c r="EE47" s="121"/>
      <c r="EF47" s="121"/>
      <c r="EG47" s="121"/>
      <c r="EH47" s="121"/>
      <c r="EI47" s="121"/>
      <c r="EJ47" s="121"/>
      <c r="EK47" s="121"/>
      <c r="EL47" s="121"/>
      <c r="EM47" s="121"/>
      <c r="EN47" s="121"/>
      <c r="EO47" s="121"/>
      <c r="EP47" s="121"/>
      <c r="EQ47" s="121"/>
      <c r="ER47" s="121"/>
      <c r="ES47" s="121"/>
      <c r="ET47" s="121"/>
      <c r="EU47" s="121"/>
      <c r="EV47" s="121"/>
      <c r="EW47" s="121"/>
      <c r="EX47" s="121"/>
      <c r="EY47" s="121"/>
      <c r="EZ47" s="121"/>
      <c r="FA47" s="121"/>
      <c r="FB47" s="121"/>
      <c r="FC47" s="121"/>
      <c r="FD47" s="121"/>
      <c r="FE47" s="121"/>
      <c r="FF47" s="121"/>
      <c r="FG47" s="121"/>
      <c r="FH47" s="121"/>
      <c r="FI47" s="121"/>
      <c r="FJ47" s="121"/>
      <c r="FK47" s="121"/>
      <c r="FL47" s="121"/>
      <c r="FM47" s="121"/>
      <c r="FN47" s="121"/>
      <c r="FO47" s="121"/>
      <c r="FP47" s="121"/>
      <c r="FQ47" s="121"/>
      <c r="FR47" s="121"/>
      <c r="FS47" s="121"/>
      <c r="FT47" s="121"/>
      <c r="FU47" s="121"/>
      <c r="FV47" s="121"/>
      <c r="FW47" s="121"/>
      <c r="FX47" s="121"/>
      <c r="FY47" s="121"/>
      <c r="FZ47" s="121"/>
      <c r="GA47" s="121"/>
      <c r="GB47" s="121"/>
      <c r="GC47" s="121"/>
      <c r="GD47" s="121"/>
      <c r="GE47" s="121"/>
      <c r="GF47" s="121"/>
      <c r="GG47" s="121"/>
      <c r="GH47" s="121"/>
      <c r="GI47" s="121"/>
      <c r="GJ47" s="121"/>
      <c r="GK47" s="121"/>
      <c r="GL47" s="121"/>
      <c r="GM47" s="121"/>
      <c r="GN47" s="121"/>
      <c r="GO47" s="121"/>
      <c r="GP47" s="121"/>
      <c r="GQ47" s="121"/>
      <c r="GR47" s="121"/>
      <c r="GS47" s="121"/>
      <c r="GT47" s="121"/>
      <c r="GU47" s="121"/>
      <c r="GV47" s="121"/>
      <c r="GW47" s="121"/>
      <c r="GX47" s="121"/>
      <c r="GY47" s="121"/>
      <c r="GZ47" s="121"/>
      <c r="HA47" s="121"/>
      <c r="HB47" s="121"/>
      <c r="HC47" s="121"/>
      <c r="HD47" s="121"/>
      <c r="HE47" s="121"/>
      <c r="HF47" s="121"/>
      <c r="HG47" s="121"/>
      <c r="HH47" s="121"/>
      <c r="HI47" s="121"/>
      <c r="HJ47" s="121"/>
      <c r="HK47" s="121"/>
      <c r="HL47" s="121"/>
      <c r="HM47" s="121"/>
      <c r="HN47" s="121"/>
      <c r="HO47" s="121"/>
      <c r="HP47" s="121"/>
      <c r="HQ47" s="121"/>
      <c r="HR47" s="121"/>
      <c r="HS47" s="121"/>
      <c r="HT47" s="121"/>
      <c r="HU47" s="121"/>
      <c r="HV47" s="121"/>
      <c r="HW47" s="121"/>
      <c r="HX47" s="121"/>
      <c r="HY47" s="121"/>
      <c r="HZ47" s="121"/>
      <c r="IA47" s="121"/>
      <c r="IB47" s="121"/>
      <c r="IC47" s="121"/>
      <c r="ID47" s="121"/>
      <c r="IE47" s="121"/>
    </row>
    <row r="48" spans="1:239" x14ac:dyDescent="0.25">
      <c r="A48" s="209"/>
      <c r="B48" s="142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1"/>
      <c r="BN48" s="121"/>
      <c r="BO48" s="121"/>
      <c r="BP48" s="121"/>
      <c r="BQ48" s="121"/>
      <c r="BR48" s="121"/>
      <c r="BS48" s="121"/>
      <c r="BT48" s="121"/>
      <c r="BU48" s="121"/>
      <c r="BV48" s="121"/>
      <c r="BW48" s="121"/>
      <c r="BX48" s="121"/>
      <c r="BY48" s="121"/>
      <c r="BZ48" s="121"/>
      <c r="CA48" s="121"/>
      <c r="CB48" s="121"/>
      <c r="CC48" s="121"/>
      <c r="CD48" s="121"/>
      <c r="CE48" s="121"/>
      <c r="CF48" s="121"/>
      <c r="CG48" s="121"/>
      <c r="CH48" s="121"/>
      <c r="CI48" s="121"/>
      <c r="CJ48" s="121"/>
      <c r="CK48" s="121"/>
      <c r="CL48" s="121"/>
      <c r="CM48" s="121"/>
      <c r="CN48" s="121"/>
      <c r="CO48" s="121"/>
      <c r="CP48" s="121"/>
      <c r="CQ48" s="121"/>
      <c r="CR48" s="121"/>
      <c r="CS48" s="121"/>
      <c r="CT48" s="121"/>
      <c r="CU48" s="121"/>
      <c r="CV48" s="121"/>
      <c r="CW48" s="121"/>
      <c r="CX48" s="121"/>
      <c r="CY48" s="121"/>
      <c r="CZ48" s="121"/>
      <c r="DA48" s="121"/>
      <c r="DB48" s="121"/>
      <c r="DC48" s="121"/>
      <c r="DD48" s="121"/>
      <c r="DE48" s="121"/>
      <c r="DF48" s="121"/>
      <c r="DG48" s="121"/>
      <c r="DH48" s="121"/>
      <c r="DI48" s="121"/>
      <c r="DJ48" s="121"/>
      <c r="DK48" s="121"/>
      <c r="DL48" s="121"/>
      <c r="DM48" s="121"/>
      <c r="DN48" s="121"/>
      <c r="DO48" s="121"/>
      <c r="DP48" s="121"/>
      <c r="DQ48" s="121"/>
      <c r="DR48" s="121"/>
      <c r="DS48" s="121"/>
      <c r="DT48" s="121"/>
      <c r="DU48" s="121"/>
      <c r="DV48" s="121"/>
      <c r="DW48" s="121"/>
      <c r="DX48" s="121"/>
      <c r="DY48" s="121"/>
      <c r="DZ48" s="121"/>
      <c r="EA48" s="121"/>
      <c r="EB48" s="121"/>
      <c r="EC48" s="121"/>
      <c r="ED48" s="121"/>
      <c r="EE48" s="121"/>
      <c r="EF48" s="121"/>
      <c r="EG48" s="121"/>
      <c r="EH48" s="121"/>
      <c r="EI48" s="121"/>
      <c r="EJ48" s="121"/>
      <c r="EK48" s="121"/>
      <c r="EL48" s="121"/>
      <c r="EM48" s="121"/>
      <c r="EN48" s="121"/>
      <c r="EO48" s="121"/>
      <c r="EP48" s="121"/>
      <c r="EQ48" s="121"/>
      <c r="ER48" s="121"/>
      <c r="ES48" s="121"/>
      <c r="ET48" s="121"/>
      <c r="EU48" s="121"/>
      <c r="EV48" s="121"/>
      <c r="EW48" s="121"/>
      <c r="EX48" s="121"/>
      <c r="EY48" s="121"/>
      <c r="EZ48" s="121"/>
      <c r="FA48" s="121"/>
      <c r="FB48" s="121"/>
      <c r="FC48" s="121"/>
      <c r="FD48" s="121"/>
      <c r="FE48" s="121"/>
      <c r="FF48" s="121"/>
      <c r="FG48" s="121"/>
      <c r="FH48" s="121"/>
      <c r="FI48" s="121"/>
      <c r="FJ48" s="121"/>
      <c r="FK48" s="121"/>
      <c r="FL48" s="121"/>
      <c r="FM48" s="121"/>
      <c r="FN48" s="121"/>
      <c r="FO48" s="121"/>
      <c r="FP48" s="121"/>
      <c r="FQ48" s="121"/>
      <c r="FR48" s="121"/>
      <c r="FS48" s="121"/>
      <c r="FT48" s="121"/>
      <c r="FU48" s="121"/>
      <c r="FV48" s="121"/>
      <c r="FW48" s="121"/>
      <c r="FX48" s="121"/>
      <c r="FY48" s="121"/>
      <c r="FZ48" s="121"/>
      <c r="GA48" s="121"/>
      <c r="GB48" s="121"/>
      <c r="GC48" s="121"/>
      <c r="GD48" s="121"/>
      <c r="GE48" s="121"/>
      <c r="GF48" s="121"/>
      <c r="GG48" s="121"/>
      <c r="GH48" s="121"/>
      <c r="GI48" s="121"/>
      <c r="GJ48" s="121"/>
      <c r="GK48" s="121"/>
      <c r="GL48" s="121"/>
      <c r="GM48" s="121"/>
      <c r="GN48" s="121"/>
      <c r="GO48" s="121"/>
      <c r="GP48" s="121"/>
      <c r="GQ48" s="121"/>
      <c r="GR48" s="121"/>
      <c r="GS48" s="121"/>
      <c r="GT48" s="121"/>
      <c r="GU48" s="121"/>
      <c r="GV48" s="121"/>
      <c r="GW48" s="121"/>
      <c r="GX48" s="121"/>
      <c r="GY48" s="121"/>
      <c r="GZ48" s="121"/>
      <c r="HA48" s="121"/>
      <c r="HB48" s="121"/>
      <c r="HC48" s="121"/>
      <c r="HD48" s="121"/>
      <c r="HE48" s="121"/>
      <c r="HF48" s="121"/>
      <c r="HG48" s="121"/>
      <c r="HH48" s="121"/>
      <c r="HI48" s="121"/>
      <c r="HJ48" s="121"/>
      <c r="HK48" s="121"/>
      <c r="HL48" s="121"/>
      <c r="HM48" s="121"/>
      <c r="HN48" s="121"/>
      <c r="HO48" s="121"/>
      <c r="HP48" s="121"/>
      <c r="HQ48" s="121"/>
      <c r="HR48" s="121"/>
      <c r="HS48" s="121"/>
      <c r="HT48" s="121"/>
      <c r="HU48" s="121"/>
      <c r="HV48" s="121"/>
      <c r="HW48" s="121"/>
      <c r="HX48" s="121"/>
      <c r="HY48" s="121"/>
      <c r="HZ48" s="121"/>
      <c r="IA48" s="121"/>
      <c r="IB48" s="121"/>
      <c r="IC48" s="121"/>
      <c r="ID48" s="121"/>
      <c r="IE48" s="121"/>
    </row>
    <row r="49" spans="2:239" x14ac:dyDescent="0.25">
      <c r="B49" s="142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121"/>
      <c r="BN49" s="121"/>
      <c r="BO49" s="121"/>
      <c r="BP49" s="121"/>
      <c r="BQ49" s="121"/>
      <c r="BR49" s="121"/>
      <c r="BS49" s="121"/>
      <c r="BT49" s="121"/>
      <c r="BU49" s="121"/>
      <c r="BV49" s="121"/>
      <c r="BW49" s="121"/>
      <c r="BX49" s="121"/>
      <c r="BY49" s="121"/>
      <c r="BZ49" s="121"/>
      <c r="CA49" s="121"/>
      <c r="CB49" s="121"/>
      <c r="CC49" s="121"/>
      <c r="CD49" s="121"/>
      <c r="CE49" s="121"/>
      <c r="CF49" s="121"/>
      <c r="CG49" s="121"/>
      <c r="CH49" s="121"/>
      <c r="CI49" s="121"/>
      <c r="CJ49" s="121"/>
      <c r="CK49" s="121"/>
      <c r="CL49" s="121"/>
      <c r="CM49" s="121"/>
      <c r="CN49" s="121"/>
      <c r="CO49" s="121"/>
      <c r="CP49" s="121"/>
      <c r="CQ49" s="121"/>
      <c r="CR49" s="121"/>
      <c r="CS49" s="121"/>
      <c r="CT49" s="121"/>
      <c r="CU49" s="121"/>
      <c r="CV49" s="121"/>
      <c r="CW49" s="121"/>
      <c r="CX49" s="121"/>
      <c r="CY49" s="121"/>
      <c r="CZ49" s="121"/>
      <c r="DA49" s="121"/>
      <c r="DB49" s="121"/>
      <c r="DC49" s="121"/>
      <c r="DD49" s="121"/>
      <c r="DE49" s="121"/>
      <c r="DF49" s="121"/>
      <c r="DG49" s="121"/>
      <c r="DH49" s="121"/>
      <c r="DI49" s="121"/>
      <c r="DJ49" s="121"/>
      <c r="DK49" s="121"/>
      <c r="DL49" s="121"/>
      <c r="DM49" s="121"/>
      <c r="DN49" s="121"/>
      <c r="DO49" s="121"/>
      <c r="DP49" s="121"/>
      <c r="DQ49" s="121"/>
      <c r="DR49" s="121"/>
      <c r="DS49" s="121"/>
      <c r="DT49" s="121"/>
      <c r="DU49" s="121"/>
      <c r="DV49" s="121"/>
      <c r="DW49" s="121"/>
      <c r="DX49" s="121"/>
      <c r="DY49" s="121"/>
      <c r="DZ49" s="121"/>
      <c r="EA49" s="121"/>
      <c r="EB49" s="121"/>
      <c r="EC49" s="121"/>
      <c r="ED49" s="121"/>
      <c r="EE49" s="121"/>
      <c r="EF49" s="121"/>
      <c r="EG49" s="121"/>
      <c r="EH49" s="121"/>
      <c r="EI49" s="121"/>
      <c r="EJ49" s="121"/>
      <c r="EK49" s="121"/>
      <c r="EL49" s="121"/>
      <c r="EM49" s="121"/>
      <c r="EN49" s="121"/>
      <c r="EO49" s="121"/>
      <c r="EP49" s="121"/>
      <c r="EQ49" s="121"/>
      <c r="ER49" s="121"/>
      <c r="ES49" s="121"/>
      <c r="ET49" s="121"/>
      <c r="EU49" s="121"/>
      <c r="EV49" s="121"/>
      <c r="EW49" s="121"/>
      <c r="EX49" s="121"/>
      <c r="EY49" s="121"/>
      <c r="EZ49" s="121"/>
      <c r="FA49" s="121"/>
      <c r="FB49" s="121"/>
      <c r="FC49" s="121"/>
      <c r="FD49" s="121"/>
      <c r="FE49" s="121"/>
      <c r="FF49" s="121"/>
      <c r="FG49" s="121"/>
      <c r="FH49" s="121"/>
      <c r="FI49" s="121"/>
      <c r="FJ49" s="121"/>
      <c r="FK49" s="121"/>
      <c r="FL49" s="121"/>
      <c r="FM49" s="121"/>
      <c r="FN49" s="121"/>
      <c r="FO49" s="121"/>
      <c r="FP49" s="121"/>
      <c r="FQ49" s="121"/>
      <c r="FR49" s="121"/>
      <c r="FS49" s="121"/>
      <c r="FT49" s="121"/>
      <c r="FU49" s="121"/>
      <c r="FV49" s="121"/>
      <c r="FW49" s="121"/>
      <c r="FX49" s="121"/>
      <c r="FY49" s="121"/>
      <c r="FZ49" s="121"/>
      <c r="GA49" s="121"/>
      <c r="GB49" s="121"/>
      <c r="GC49" s="121"/>
      <c r="GD49" s="121"/>
      <c r="GE49" s="121"/>
      <c r="GF49" s="121"/>
      <c r="GG49" s="121"/>
      <c r="GH49" s="121"/>
      <c r="GI49" s="121"/>
      <c r="GJ49" s="121"/>
      <c r="GK49" s="121"/>
      <c r="GL49" s="121"/>
      <c r="GM49" s="121"/>
      <c r="GN49" s="121"/>
      <c r="GO49" s="121"/>
      <c r="GP49" s="121"/>
      <c r="GQ49" s="121"/>
      <c r="GR49" s="121"/>
      <c r="GS49" s="121"/>
      <c r="GT49" s="121"/>
      <c r="GU49" s="121"/>
      <c r="GV49" s="121"/>
      <c r="GW49" s="121"/>
      <c r="GX49" s="121"/>
      <c r="GY49" s="121"/>
      <c r="GZ49" s="121"/>
      <c r="HA49" s="121"/>
      <c r="HB49" s="121"/>
      <c r="HC49" s="121"/>
      <c r="HD49" s="121"/>
      <c r="HE49" s="121"/>
      <c r="HF49" s="121"/>
      <c r="HG49" s="121"/>
      <c r="HH49" s="121"/>
      <c r="HI49" s="121"/>
      <c r="HJ49" s="121"/>
      <c r="HK49" s="121"/>
      <c r="HL49" s="121"/>
      <c r="HM49" s="121"/>
      <c r="HN49" s="121"/>
      <c r="HO49" s="121"/>
      <c r="HP49" s="121"/>
      <c r="HQ49" s="121"/>
      <c r="HR49" s="121"/>
      <c r="HS49" s="121"/>
      <c r="HT49" s="121"/>
      <c r="HU49" s="121"/>
      <c r="HV49" s="121"/>
      <c r="HW49" s="121"/>
      <c r="HX49" s="121"/>
      <c r="HY49" s="121"/>
      <c r="HZ49" s="121"/>
      <c r="IA49" s="121"/>
      <c r="IB49" s="121"/>
      <c r="IC49" s="121"/>
      <c r="ID49" s="121"/>
      <c r="IE49" s="121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topLeftCell="B10" zoomScale="80" zoomScaleNormal="80" workbookViewId="0">
      <selection activeCell="F13" sqref="F13"/>
    </sheetView>
  </sheetViews>
  <sheetFormatPr baseColWidth="10" defaultColWidth="11.42578125" defaultRowHeight="15" x14ac:dyDescent="0.25"/>
  <cols>
    <col min="1" max="1" width="2.42578125" style="14" customWidth="1"/>
    <col min="2" max="2" width="11.28515625" style="14" customWidth="1"/>
    <col min="3" max="3" width="13.28515625" style="14" customWidth="1"/>
    <col min="4" max="4" width="22.28515625" style="31" customWidth="1"/>
    <col min="5" max="5" width="11.42578125" style="14" customWidth="1"/>
    <col min="6" max="6" width="19.7109375" style="14" customWidth="1"/>
    <col min="7" max="7" width="11.42578125" style="14" customWidth="1"/>
    <col min="8" max="8" width="14.42578125" style="14" customWidth="1"/>
    <col min="9" max="9" width="11.42578125" style="14" hidden="1" customWidth="1"/>
    <col min="10" max="10" width="13.28515625" style="14" customWidth="1"/>
    <col min="11" max="11" width="17" style="14" customWidth="1"/>
    <col min="12" max="12" width="15.42578125" style="14" customWidth="1"/>
    <col min="13" max="13" width="16.140625" style="14" customWidth="1"/>
    <col min="14" max="14" width="13.140625" style="48" customWidth="1"/>
    <col min="15" max="16384" width="11.42578125" style="14"/>
  </cols>
  <sheetData>
    <row r="1" spans="1:16" s="10" customFormat="1" x14ac:dyDescent="0.3">
      <c r="A1" s="6"/>
      <c r="B1" s="6"/>
      <c r="C1" s="6"/>
      <c r="D1" s="7"/>
      <c r="E1" s="6"/>
      <c r="F1" s="6"/>
      <c r="G1" s="6"/>
      <c r="H1" s="6"/>
      <c r="I1" s="6"/>
      <c r="J1" s="6"/>
      <c r="K1" s="6"/>
      <c r="L1" s="6"/>
      <c r="M1" s="6"/>
      <c r="N1" s="8"/>
      <c r="O1" s="9"/>
      <c r="P1" s="9"/>
    </row>
    <row r="2" spans="1:16" s="10" customFormat="1" x14ac:dyDescent="0.3">
      <c r="A2" s="6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9"/>
    </row>
    <row r="3" spans="1:16" s="10" customFormat="1" x14ac:dyDescent="0.3">
      <c r="A3" s="6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8"/>
      <c r="O3" s="9"/>
      <c r="P3" s="9"/>
    </row>
    <row r="4" spans="1:16" s="10" customFormat="1" x14ac:dyDescent="0.3">
      <c r="A4" s="6"/>
      <c r="B4" s="6"/>
      <c r="C4" s="6"/>
      <c r="D4" s="7"/>
      <c r="E4" s="6"/>
      <c r="F4" s="254" t="s">
        <v>1</v>
      </c>
      <c r="G4" s="254"/>
      <c r="H4" s="254"/>
      <c r="I4" s="254"/>
      <c r="J4" s="254"/>
      <c r="K4" s="254"/>
      <c r="L4" s="254"/>
      <c r="M4" s="254"/>
      <c r="N4" s="8"/>
      <c r="O4" s="9"/>
      <c r="P4" s="9"/>
    </row>
    <row r="5" spans="1:16" s="10" customFormat="1" x14ac:dyDescent="0.3">
      <c r="A5" s="6"/>
      <c r="B5" s="6"/>
      <c r="C5" s="6"/>
      <c r="D5" s="7"/>
      <c r="E5" s="6"/>
      <c r="F5" s="254"/>
      <c r="G5" s="254"/>
      <c r="H5" s="254"/>
      <c r="I5" s="254"/>
      <c r="J5" s="254"/>
      <c r="K5" s="254"/>
      <c r="L5" s="254"/>
      <c r="M5" s="254"/>
      <c r="N5" s="8"/>
      <c r="O5" s="9"/>
      <c r="P5" s="9"/>
    </row>
    <row r="6" spans="1:16" ht="15.75" x14ac:dyDescent="0.3">
      <c r="A6" s="6"/>
      <c r="B6" s="6"/>
      <c r="C6" s="6"/>
      <c r="D6" s="7"/>
      <c r="E6" s="6"/>
      <c r="F6" s="13"/>
      <c r="G6" s="13"/>
      <c r="H6" s="13"/>
      <c r="I6" s="13"/>
      <c r="J6" s="13"/>
      <c r="K6" s="13"/>
      <c r="L6" s="13"/>
      <c r="M6" s="13"/>
      <c r="N6" s="8"/>
      <c r="O6" s="9"/>
      <c r="P6" s="9"/>
    </row>
    <row r="7" spans="1:16" ht="15.75" x14ac:dyDescent="0.3">
      <c r="A7" s="6"/>
      <c r="B7" s="6"/>
      <c r="C7" s="6"/>
      <c r="D7" s="7"/>
      <c r="E7" s="6"/>
      <c r="F7" s="13"/>
      <c r="G7" s="13"/>
      <c r="H7" s="13"/>
      <c r="I7" s="13"/>
      <c r="J7" s="13"/>
      <c r="K7" s="13"/>
      <c r="L7" s="13"/>
      <c r="M7" s="13"/>
      <c r="N7" s="8"/>
      <c r="O7" s="9"/>
      <c r="P7" s="9"/>
    </row>
    <row r="8" spans="1:16" ht="15.75" x14ac:dyDescent="0.3">
      <c r="A8" s="6"/>
      <c r="B8" s="6"/>
      <c r="C8" s="6"/>
      <c r="D8" s="7"/>
      <c r="E8" s="6"/>
      <c r="F8" s="13"/>
      <c r="G8" s="13"/>
      <c r="H8" s="13"/>
      <c r="I8" s="13"/>
      <c r="J8" s="13"/>
      <c r="K8" s="13"/>
      <c r="L8" s="13"/>
      <c r="M8" s="13"/>
      <c r="N8" s="8"/>
      <c r="O8" s="9"/>
      <c r="P8" s="9"/>
    </row>
    <row r="9" spans="1:16" ht="15.75" x14ac:dyDescent="0.3">
      <c r="B9" s="15"/>
      <c r="C9" s="15"/>
      <c r="D9" s="16" t="s">
        <v>2</v>
      </c>
      <c r="E9" s="255" t="s">
        <v>3</v>
      </c>
      <c r="F9" s="255"/>
      <c r="G9" s="255"/>
      <c r="H9" s="255"/>
      <c r="I9" s="255"/>
      <c r="J9" s="255"/>
      <c r="K9" s="255"/>
      <c r="L9" s="255"/>
      <c r="M9" s="255"/>
      <c r="N9" s="17"/>
      <c r="O9" s="9"/>
      <c r="P9" s="9"/>
    </row>
    <row r="10" spans="1:16" ht="15.75" x14ac:dyDescent="0.3">
      <c r="B10" s="15"/>
      <c r="C10" s="15"/>
      <c r="D10" s="16"/>
      <c r="E10" s="5"/>
      <c r="F10" s="5"/>
      <c r="G10" s="5"/>
      <c r="H10" s="5"/>
      <c r="I10" s="5"/>
      <c r="J10" s="5"/>
      <c r="K10" s="5"/>
      <c r="L10" s="5"/>
      <c r="M10" s="5"/>
      <c r="N10" s="17"/>
      <c r="O10" s="9"/>
      <c r="P10" s="9"/>
    </row>
    <row r="11" spans="1:16" ht="15.75" x14ac:dyDescent="0.3">
      <c r="A11" s="6"/>
      <c r="B11" s="256" t="s">
        <v>4</v>
      </c>
      <c r="C11" s="256"/>
      <c r="D11" s="256"/>
      <c r="E11" s="257" t="s">
        <v>81</v>
      </c>
      <c r="F11" s="257"/>
      <c r="G11" s="257"/>
      <c r="H11" s="257"/>
      <c r="I11" s="257"/>
      <c r="J11" s="257"/>
      <c r="K11" s="257"/>
      <c r="L11" s="257"/>
      <c r="M11" s="257"/>
      <c r="N11" s="8"/>
      <c r="O11" s="9"/>
      <c r="P11" s="9"/>
    </row>
    <row r="12" spans="1:16" ht="15.75" x14ac:dyDescent="0.3">
      <c r="A12" s="6"/>
      <c r="B12" s="18"/>
      <c r="C12" s="18"/>
      <c r="D12" s="18"/>
      <c r="E12" s="19"/>
      <c r="F12" s="20"/>
      <c r="G12" s="19"/>
      <c r="H12" s="19"/>
      <c r="I12" s="19"/>
      <c r="J12" s="19"/>
      <c r="K12" s="19"/>
      <c r="L12" s="19"/>
      <c r="M12" s="19"/>
      <c r="N12" s="8"/>
      <c r="O12" s="9"/>
      <c r="P12" s="9"/>
    </row>
    <row r="13" spans="1:16" ht="15.75" x14ac:dyDescent="0.3">
      <c r="A13" s="6"/>
      <c r="B13" s="256" t="s">
        <v>5</v>
      </c>
      <c r="C13" s="256"/>
      <c r="D13" s="256"/>
      <c r="E13" s="19"/>
      <c r="F13" s="21">
        <v>0.05</v>
      </c>
      <c r="G13" s="19"/>
      <c r="H13" s="19"/>
      <c r="I13" s="19"/>
      <c r="J13" s="19"/>
      <c r="K13" s="19"/>
      <c r="L13" s="19"/>
      <c r="M13" s="19"/>
      <c r="N13" s="8"/>
      <c r="O13" s="9"/>
      <c r="P13" s="9"/>
    </row>
    <row r="14" spans="1:16" ht="15.75" x14ac:dyDescent="0.3">
      <c r="A14" s="6"/>
      <c r="B14" s="18"/>
      <c r="C14" s="18"/>
      <c r="D14" s="18"/>
      <c r="E14" s="22"/>
      <c r="F14" s="22"/>
      <c r="G14" s="22"/>
      <c r="H14" s="22"/>
      <c r="I14" s="22"/>
      <c r="J14" s="22"/>
      <c r="K14" s="22"/>
      <c r="L14" s="22"/>
      <c r="M14" s="22"/>
      <c r="N14" s="8"/>
      <c r="O14" s="9"/>
      <c r="P14" s="9"/>
    </row>
    <row r="15" spans="1:16" ht="15.75" x14ac:dyDescent="0.3">
      <c r="A15" s="6"/>
      <c r="B15" s="258" t="s">
        <v>6</v>
      </c>
      <c r="C15" s="258"/>
      <c r="D15" s="258"/>
      <c r="E15" s="259" t="s">
        <v>7</v>
      </c>
      <c r="F15" s="259"/>
      <c r="G15" s="259"/>
      <c r="H15" s="259"/>
      <c r="I15" s="259"/>
      <c r="J15" s="259"/>
      <c r="K15" s="259"/>
      <c r="L15" s="259"/>
      <c r="M15" s="259"/>
      <c r="N15" s="8"/>
      <c r="O15" s="9"/>
      <c r="P15" s="9"/>
    </row>
    <row r="16" spans="1:16" ht="15.75" x14ac:dyDescent="0.3">
      <c r="A16" s="6"/>
      <c r="B16" s="23"/>
      <c r="C16" s="23"/>
      <c r="D16" s="23"/>
      <c r="E16" s="260" t="s">
        <v>8</v>
      </c>
      <c r="F16" s="260"/>
      <c r="G16" s="260"/>
      <c r="H16" s="260"/>
      <c r="I16" s="260"/>
      <c r="J16" s="260"/>
      <c r="K16" s="260"/>
      <c r="L16" s="260"/>
      <c r="M16" s="260"/>
      <c r="N16" s="8"/>
      <c r="O16" s="9"/>
      <c r="P16" s="9"/>
    </row>
    <row r="17" spans="1:17" s="31" customFormat="1" ht="15.75" x14ac:dyDescent="0.3">
      <c r="A17" s="7"/>
      <c r="B17" s="24"/>
      <c r="C17" s="24"/>
      <c r="D17" s="24"/>
      <c r="E17" s="24"/>
      <c r="F17" s="22"/>
      <c r="G17" s="25"/>
      <c r="H17" s="25"/>
      <c r="I17" s="25"/>
      <c r="J17" s="26"/>
      <c r="K17" s="27"/>
      <c r="L17" s="28"/>
      <c r="M17" s="28"/>
      <c r="N17" s="29"/>
      <c r="O17" s="30"/>
      <c r="P17" s="30"/>
    </row>
    <row r="18" spans="1:17" ht="15.75" x14ac:dyDescent="0.3">
      <c r="A18" s="6"/>
      <c r="B18" s="24"/>
      <c r="C18" s="24"/>
      <c r="D18" s="23" t="s">
        <v>9</v>
      </c>
      <c r="E18" s="255" t="s">
        <v>10</v>
      </c>
      <c r="F18" s="255"/>
      <c r="G18" s="255"/>
      <c r="H18" s="255"/>
      <c r="I18" s="255"/>
      <c r="J18" s="255"/>
      <c r="K18" s="255"/>
      <c r="L18" s="255"/>
      <c r="M18" s="255"/>
      <c r="N18" s="8"/>
      <c r="O18" s="9"/>
      <c r="P18" s="9"/>
    </row>
    <row r="19" spans="1:17" ht="15.75" x14ac:dyDescent="0.3">
      <c r="A19" s="6"/>
      <c r="B19" s="32"/>
      <c r="C19" s="24"/>
      <c r="D19" s="23"/>
      <c r="E19" s="24"/>
      <c r="F19" s="22"/>
      <c r="G19" s="25"/>
      <c r="H19" s="25"/>
      <c r="I19" s="25"/>
      <c r="J19" s="26"/>
      <c r="K19" s="27"/>
      <c r="L19" s="28"/>
      <c r="M19" s="28"/>
      <c r="N19" s="8"/>
      <c r="O19" s="9"/>
      <c r="P19" s="9"/>
    </row>
    <row r="20" spans="1:17" ht="15" customHeight="1" x14ac:dyDescent="0.3">
      <c r="A20" s="6"/>
      <c r="B20" s="261" t="s">
        <v>11</v>
      </c>
      <c r="C20" s="263" t="s">
        <v>12</v>
      </c>
      <c r="D20" s="264"/>
      <c r="E20" s="264"/>
      <c r="F20" s="264"/>
      <c r="G20" s="264"/>
      <c r="H20" s="264"/>
      <c r="I20" s="264"/>
      <c r="J20" s="264"/>
      <c r="K20" s="269" t="s">
        <v>52</v>
      </c>
      <c r="L20" s="262" t="s">
        <v>13</v>
      </c>
      <c r="M20" s="262"/>
      <c r="N20" s="253"/>
      <c r="O20" s="9"/>
      <c r="P20" s="6"/>
    </row>
    <row r="21" spans="1:17" ht="16.5" customHeight="1" x14ac:dyDescent="0.3">
      <c r="A21" s="6"/>
      <c r="B21" s="261"/>
      <c r="C21" s="265"/>
      <c r="D21" s="266"/>
      <c r="E21" s="266"/>
      <c r="F21" s="266"/>
      <c r="G21" s="266"/>
      <c r="H21" s="266"/>
      <c r="I21" s="266"/>
      <c r="J21" s="266"/>
      <c r="K21" s="270"/>
      <c r="L21" s="262"/>
      <c r="M21" s="262"/>
      <c r="N21" s="253"/>
      <c r="O21" s="9"/>
      <c r="P21" s="6"/>
    </row>
    <row r="22" spans="1:17" ht="17.25" customHeight="1" x14ac:dyDescent="0.3">
      <c r="A22" s="6"/>
      <c r="B22" s="261"/>
      <c r="C22" s="267"/>
      <c r="D22" s="268"/>
      <c r="E22" s="268"/>
      <c r="F22" s="268"/>
      <c r="G22" s="268"/>
      <c r="H22" s="268"/>
      <c r="I22" s="268"/>
      <c r="J22" s="268"/>
      <c r="K22" s="271"/>
      <c r="L22" s="33" t="s">
        <v>14</v>
      </c>
      <c r="M22" s="33" t="s">
        <v>15</v>
      </c>
      <c r="N22" s="253"/>
      <c r="O22" s="9"/>
      <c r="P22" s="6"/>
    </row>
    <row r="23" spans="1:17" ht="28.9" customHeight="1" x14ac:dyDescent="0.3">
      <c r="A23" s="6"/>
      <c r="B23" s="34" t="s">
        <v>16</v>
      </c>
      <c r="C23" s="250" t="s">
        <v>86</v>
      </c>
      <c r="D23" s="252"/>
      <c r="E23" s="252"/>
      <c r="F23" s="252"/>
      <c r="G23" s="252"/>
      <c r="H23" s="252"/>
      <c r="I23" s="252"/>
      <c r="J23" s="252"/>
      <c r="K23" s="34" t="s">
        <v>85</v>
      </c>
      <c r="L23" s="35">
        <v>42751</v>
      </c>
      <c r="M23" s="36">
        <v>42840</v>
      </c>
      <c r="N23" s="253"/>
      <c r="O23" s="9"/>
      <c r="P23" s="6"/>
    </row>
    <row r="24" spans="1:17" ht="17.25" customHeight="1" x14ac:dyDescent="0.3">
      <c r="A24" s="6"/>
      <c r="B24" s="34" t="s">
        <v>17</v>
      </c>
      <c r="C24" s="250" t="s">
        <v>18</v>
      </c>
      <c r="D24" s="252"/>
      <c r="E24" s="252"/>
      <c r="F24" s="252"/>
      <c r="G24" s="252"/>
      <c r="H24" s="252"/>
      <c r="I24" s="252"/>
      <c r="J24" s="252"/>
      <c r="K24" s="34"/>
      <c r="L24" s="35"/>
      <c r="M24" s="36"/>
      <c r="N24" s="37"/>
      <c r="O24" s="272"/>
      <c r="P24" s="272"/>
      <c r="Q24" s="38"/>
    </row>
    <row r="25" spans="1:17" ht="17.25" customHeight="1" x14ac:dyDescent="0.3">
      <c r="A25" s="6"/>
      <c r="B25" s="34" t="s">
        <v>19</v>
      </c>
      <c r="C25" s="250" t="s">
        <v>20</v>
      </c>
      <c r="D25" s="252"/>
      <c r="E25" s="252"/>
      <c r="F25" s="252"/>
      <c r="G25" s="252"/>
      <c r="H25" s="252"/>
      <c r="I25" s="252"/>
      <c r="J25" s="252"/>
      <c r="K25" s="34"/>
      <c r="L25" s="35"/>
      <c r="M25" s="36"/>
      <c r="N25" s="37"/>
      <c r="O25" s="39"/>
      <c r="P25" s="39"/>
      <c r="Q25" s="38"/>
    </row>
    <row r="26" spans="1:17" ht="17.25" customHeight="1" x14ac:dyDescent="0.3">
      <c r="A26" s="6"/>
      <c r="B26" s="34" t="s">
        <v>21</v>
      </c>
      <c r="C26" s="250" t="s">
        <v>22</v>
      </c>
      <c r="D26" s="252"/>
      <c r="E26" s="252"/>
      <c r="F26" s="252"/>
      <c r="G26" s="252"/>
      <c r="H26" s="252"/>
      <c r="I26" s="252"/>
      <c r="J26" s="252"/>
      <c r="K26" s="34"/>
      <c r="L26" s="35"/>
      <c r="M26" s="36"/>
      <c r="N26" s="37"/>
      <c r="O26" s="39"/>
      <c r="P26" s="39"/>
      <c r="Q26" s="38"/>
    </row>
    <row r="27" spans="1:17" ht="30.6" customHeight="1" x14ac:dyDescent="0.3">
      <c r="A27" s="6"/>
      <c r="B27" s="34" t="s">
        <v>23</v>
      </c>
      <c r="C27" s="250" t="s">
        <v>24</v>
      </c>
      <c r="D27" s="252"/>
      <c r="E27" s="252"/>
      <c r="F27" s="252"/>
      <c r="G27" s="252"/>
      <c r="H27" s="252"/>
      <c r="I27" s="252"/>
      <c r="J27" s="252"/>
      <c r="K27" s="34"/>
      <c r="L27" s="35"/>
      <c r="M27" s="36"/>
      <c r="N27" s="37"/>
      <c r="O27" s="39"/>
      <c r="P27" s="39"/>
      <c r="Q27" s="38"/>
    </row>
    <row r="28" spans="1:17" ht="30.6" customHeight="1" x14ac:dyDescent="0.3">
      <c r="A28" s="6"/>
      <c r="B28" s="34" t="s">
        <v>25</v>
      </c>
      <c r="C28" s="250" t="s">
        <v>84</v>
      </c>
      <c r="D28" s="252"/>
      <c r="E28" s="252"/>
      <c r="F28" s="252"/>
      <c r="G28" s="252"/>
      <c r="H28" s="252"/>
      <c r="I28" s="252"/>
      <c r="J28" s="252"/>
      <c r="K28" s="34"/>
      <c r="L28" s="35"/>
      <c r="M28" s="36"/>
      <c r="N28" s="37"/>
      <c r="O28" s="39"/>
      <c r="P28" s="39"/>
      <c r="Q28" s="38"/>
    </row>
    <row r="29" spans="1:17" ht="17.25" customHeight="1" x14ac:dyDescent="0.3">
      <c r="A29" s="6"/>
      <c r="B29" s="34" t="s">
        <v>26</v>
      </c>
      <c r="C29" s="250" t="s">
        <v>87</v>
      </c>
      <c r="D29" s="251"/>
      <c r="E29" s="251"/>
      <c r="F29" s="251"/>
      <c r="G29" s="251"/>
      <c r="H29" s="251"/>
      <c r="I29" s="251"/>
      <c r="J29" s="251"/>
      <c r="K29" s="34" t="s">
        <v>85</v>
      </c>
      <c r="L29" s="35">
        <v>42849</v>
      </c>
      <c r="M29" s="36">
        <v>42886</v>
      </c>
      <c r="N29" s="37"/>
      <c r="O29" s="39"/>
      <c r="P29" s="39"/>
      <c r="Q29" s="38"/>
    </row>
    <row r="30" spans="1:17" ht="17.25" customHeight="1" x14ac:dyDescent="0.3">
      <c r="A30" s="6"/>
      <c r="B30" s="34" t="s">
        <v>27</v>
      </c>
      <c r="C30" s="250" t="s">
        <v>82</v>
      </c>
      <c r="D30" s="251"/>
      <c r="E30" s="251"/>
      <c r="F30" s="251"/>
      <c r="G30" s="251"/>
      <c r="H30" s="251"/>
      <c r="I30" s="251"/>
      <c r="J30" s="251"/>
      <c r="K30" s="34"/>
      <c r="L30" s="35"/>
      <c r="M30" s="36"/>
      <c r="N30" s="37"/>
      <c r="O30" s="39"/>
      <c r="P30" s="39"/>
      <c r="Q30" s="38"/>
    </row>
    <row r="31" spans="1:17" ht="17.25" customHeight="1" x14ac:dyDescent="0.3">
      <c r="A31" s="6"/>
      <c r="B31" s="34" t="s">
        <v>28</v>
      </c>
      <c r="C31" s="250" t="s">
        <v>29</v>
      </c>
      <c r="D31" s="251"/>
      <c r="E31" s="251"/>
      <c r="F31" s="251"/>
      <c r="G31" s="251"/>
      <c r="H31" s="251"/>
      <c r="I31" s="251"/>
      <c r="J31" s="251"/>
      <c r="K31" s="34"/>
      <c r="L31" s="35">
        <v>42751</v>
      </c>
      <c r="M31" s="36">
        <v>43084</v>
      </c>
      <c r="N31" s="37"/>
      <c r="O31" s="39"/>
      <c r="P31" s="39"/>
      <c r="Q31" s="38"/>
    </row>
    <row r="32" spans="1:17" ht="17.25" customHeight="1" x14ac:dyDescent="0.3">
      <c r="A32" s="6"/>
      <c r="B32" s="34" t="s">
        <v>30</v>
      </c>
      <c r="C32" s="250" t="s">
        <v>31</v>
      </c>
      <c r="D32" s="251"/>
      <c r="E32" s="251"/>
      <c r="F32" s="251"/>
      <c r="G32" s="251"/>
      <c r="H32" s="251"/>
      <c r="I32" s="251"/>
      <c r="J32" s="251"/>
      <c r="K32" s="58">
        <v>1</v>
      </c>
      <c r="L32" s="35"/>
      <c r="M32" s="36"/>
      <c r="N32" s="37"/>
      <c r="O32" s="39"/>
      <c r="P32" s="39"/>
      <c r="Q32" s="38"/>
    </row>
    <row r="33" spans="1:17" ht="17.25" customHeight="1" x14ac:dyDescent="0.3">
      <c r="A33" s="6"/>
      <c r="B33" s="34" t="s">
        <v>32</v>
      </c>
      <c r="C33" s="250" t="s">
        <v>33</v>
      </c>
      <c r="D33" s="251"/>
      <c r="E33" s="251"/>
      <c r="F33" s="251"/>
      <c r="G33" s="251"/>
      <c r="H33" s="251"/>
      <c r="I33" s="251"/>
      <c r="J33" s="251"/>
      <c r="K33" s="58"/>
      <c r="L33" s="35"/>
      <c r="M33" s="36"/>
      <c r="N33" s="37"/>
      <c r="O33" s="39"/>
      <c r="P33" s="39"/>
      <c r="Q33" s="38"/>
    </row>
    <row r="34" spans="1:17" ht="17.25" customHeight="1" x14ac:dyDescent="0.3">
      <c r="A34" s="6"/>
      <c r="B34" s="34" t="s">
        <v>34</v>
      </c>
      <c r="C34" s="250" t="s">
        <v>35</v>
      </c>
      <c r="D34" s="251"/>
      <c r="E34" s="251"/>
      <c r="F34" s="251"/>
      <c r="G34" s="251"/>
      <c r="H34" s="251"/>
      <c r="I34" s="251"/>
      <c r="J34" s="251"/>
      <c r="K34" s="58"/>
      <c r="L34" s="35"/>
      <c r="M34" s="36"/>
      <c r="N34" s="37"/>
      <c r="O34" s="39"/>
      <c r="P34" s="39"/>
      <c r="Q34" s="38"/>
    </row>
    <row r="35" spans="1:17" ht="17.25" customHeight="1" x14ac:dyDescent="0.3">
      <c r="A35" s="6"/>
      <c r="B35" s="34" t="s">
        <v>36</v>
      </c>
      <c r="C35" s="250" t="s">
        <v>89</v>
      </c>
      <c r="D35" s="251"/>
      <c r="E35" s="251"/>
      <c r="F35" s="251"/>
      <c r="G35" s="251"/>
      <c r="H35" s="251"/>
      <c r="I35" s="251"/>
      <c r="J35" s="251"/>
      <c r="K35" s="34" t="s">
        <v>85</v>
      </c>
      <c r="L35" s="35">
        <v>42887</v>
      </c>
      <c r="M35" s="36">
        <v>42916</v>
      </c>
      <c r="N35" s="37"/>
      <c r="O35" s="39"/>
      <c r="P35" s="39"/>
      <c r="Q35" s="38"/>
    </row>
    <row r="36" spans="1:17" ht="31.9" customHeight="1" x14ac:dyDescent="0.3">
      <c r="A36" s="6"/>
      <c r="B36" s="34" t="s">
        <v>37</v>
      </c>
      <c r="C36" s="250" t="s">
        <v>38</v>
      </c>
      <c r="D36" s="251"/>
      <c r="E36" s="251"/>
      <c r="F36" s="251"/>
      <c r="G36" s="251"/>
      <c r="H36" s="251"/>
      <c r="I36" s="251"/>
      <c r="J36" s="251"/>
      <c r="K36" s="34" t="s">
        <v>85</v>
      </c>
      <c r="L36" s="35">
        <v>42917</v>
      </c>
      <c r="M36" s="36">
        <v>43069</v>
      </c>
      <c r="N36" s="37"/>
      <c r="O36" s="39"/>
      <c r="P36" s="39"/>
      <c r="Q36" s="38"/>
    </row>
    <row r="37" spans="1:17" ht="33.6" customHeight="1" x14ac:dyDescent="0.3">
      <c r="A37" s="6"/>
      <c r="B37" s="34" t="s">
        <v>39</v>
      </c>
      <c r="C37" s="250" t="s">
        <v>90</v>
      </c>
      <c r="D37" s="251"/>
      <c r="E37" s="251"/>
      <c r="F37" s="251"/>
      <c r="G37" s="251"/>
      <c r="H37" s="251"/>
      <c r="I37" s="251"/>
      <c r="J37" s="251"/>
      <c r="K37" s="34" t="s">
        <v>85</v>
      </c>
      <c r="L37" s="35">
        <v>42751</v>
      </c>
      <c r="M37" s="36">
        <v>43084</v>
      </c>
      <c r="N37" s="37"/>
      <c r="O37" s="39"/>
      <c r="P37" s="39"/>
      <c r="Q37" s="38"/>
    </row>
    <row r="38" spans="1:17" ht="19.149999999999999" customHeight="1" x14ac:dyDescent="0.3">
      <c r="A38" s="6"/>
      <c r="B38" s="34" t="s">
        <v>53</v>
      </c>
      <c r="C38" s="250" t="s">
        <v>88</v>
      </c>
      <c r="D38" s="252"/>
      <c r="E38" s="252"/>
      <c r="F38" s="252"/>
      <c r="G38" s="252"/>
      <c r="H38" s="252"/>
      <c r="I38" s="252"/>
      <c r="J38" s="277"/>
      <c r="K38" s="34" t="s">
        <v>85</v>
      </c>
      <c r="L38" s="35">
        <v>42751</v>
      </c>
      <c r="M38" s="36">
        <v>42825</v>
      </c>
      <c r="N38" s="37"/>
      <c r="O38" s="57"/>
      <c r="P38" s="57"/>
      <c r="Q38" s="38"/>
    </row>
    <row r="39" spans="1:17" ht="16.149999999999999" customHeight="1" x14ac:dyDescent="0.3">
      <c r="A39" s="6"/>
      <c r="B39" s="34" t="s">
        <v>54</v>
      </c>
      <c r="C39" s="250" t="s">
        <v>57</v>
      </c>
      <c r="D39" s="252"/>
      <c r="E39" s="252"/>
      <c r="F39" s="252"/>
      <c r="G39" s="252"/>
      <c r="H39" s="252"/>
      <c r="I39" s="252"/>
      <c r="J39" s="277"/>
      <c r="K39" s="34"/>
      <c r="L39" s="35"/>
      <c r="M39" s="36"/>
      <c r="N39" s="37"/>
      <c r="O39" s="57"/>
      <c r="P39" s="57"/>
      <c r="Q39" s="38"/>
    </row>
    <row r="40" spans="1:17" ht="17.25" customHeight="1" x14ac:dyDescent="0.3">
      <c r="A40" s="6"/>
      <c r="B40" s="34" t="s">
        <v>55</v>
      </c>
      <c r="C40" s="250" t="s">
        <v>56</v>
      </c>
      <c r="D40" s="252"/>
      <c r="E40" s="252"/>
      <c r="F40" s="252"/>
      <c r="G40" s="252"/>
      <c r="H40" s="252"/>
      <c r="I40" s="252"/>
      <c r="J40" s="277"/>
      <c r="K40" s="34"/>
      <c r="L40" s="35"/>
      <c r="M40" s="36"/>
      <c r="N40" s="37"/>
      <c r="O40" s="39"/>
      <c r="P40" s="39"/>
      <c r="Q40" s="38"/>
    </row>
    <row r="41" spans="1:17" ht="15.75" x14ac:dyDescent="0.3">
      <c r="A41" s="6"/>
      <c r="B41" s="7"/>
      <c r="C41" s="7"/>
      <c r="D41" s="2"/>
      <c r="E41" s="2"/>
      <c r="F41" s="2"/>
      <c r="G41" s="2"/>
      <c r="H41" s="2"/>
      <c r="I41" s="2"/>
      <c r="J41" s="2"/>
      <c r="K41" s="2"/>
      <c r="L41" s="40"/>
      <c r="M41" s="40"/>
      <c r="N41" s="8"/>
      <c r="O41" s="9"/>
      <c r="P41" s="9"/>
    </row>
    <row r="42" spans="1:17" ht="21" customHeight="1" x14ac:dyDescent="0.3">
      <c r="A42" s="6"/>
      <c r="B42" s="275" t="s">
        <v>40</v>
      </c>
      <c r="C42" s="275"/>
      <c r="D42" s="276" t="s">
        <v>103</v>
      </c>
      <c r="E42" s="276"/>
      <c r="F42" s="276"/>
      <c r="G42" s="276"/>
      <c r="I42" s="41"/>
      <c r="J42" s="41"/>
      <c r="K42" s="41"/>
      <c r="L42" s="41"/>
      <c r="M42" s="41"/>
      <c r="N42" s="8"/>
      <c r="O42" s="9"/>
      <c r="P42" s="9"/>
    </row>
    <row r="43" spans="1:17" ht="21" customHeight="1" x14ac:dyDescent="0.3">
      <c r="A43" s="6"/>
      <c r="B43" s="1"/>
      <c r="C43" s="2"/>
      <c r="D43" s="1"/>
      <c r="E43" s="1"/>
      <c r="F43" s="1"/>
      <c r="G43" s="42"/>
      <c r="I43" s="41"/>
      <c r="J43" s="41"/>
      <c r="K43" s="41"/>
      <c r="L43" s="41"/>
      <c r="M43" s="41"/>
      <c r="N43" s="8"/>
      <c r="O43" s="9"/>
      <c r="P43" s="9"/>
    </row>
    <row r="44" spans="1:17" ht="15.75" x14ac:dyDescent="0.3">
      <c r="A44" s="6"/>
      <c r="B44" s="3" t="s">
        <v>0</v>
      </c>
      <c r="C44" s="43"/>
      <c r="D44" s="273" t="s">
        <v>83</v>
      </c>
      <c r="E44" s="274"/>
      <c r="F44" s="274"/>
      <c r="G44" s="274"/>
      <c r="I44" s="26"/>
      <c r="J44" s="26"/>
      <c r="K44" s="26"/>
      <c r="L44" s="26"/>
      <c r="M44" s="26"/>
      <c r="N44" s="44"/>
      <c r="O44" s="6"/>
      <c r="P44" s="6"/>
    </row>
    <row r="45" spans="1:17" ht="15.75" x14ac:dyDescent="0.3">
      <c r="A45" s="6"/>
      <c r="B45" s="3"/>
      <c r="C45" s="43"/>
      <c r="D45" s="4"/>
      <c r="E45" s="4"/>
      <c r="F45" s="4"/>
      <c r="I45" s="26"/>
      <c r="J45" s="26"/>
      <c r="K45" s="26"/>
      <c r="L45" s="26"/>
      <c r="M45" s="26"/>
      <c r="N45" s="44"/>
      <c r="O45" s="6"/>
      <c r="P45" s="6"/>
    </row>
    <row r="46" spans="1:17" ht="16.5" customHeight="1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44"/>
      <c r="O46" s="6"/>
      <c r="P46" s="6"/>
    </row>
    <row r="47" spans="1:17" ht="16.5" customHeight="1" x14ac:dyDescent="0.3">
      <c r="A47" s="45"/>
      <c r="B47" s="45"/>
      <c r="C47" s="45"/>
      <c r="D47" s="46"/>
      <c r="E47" s="45"/>
      <c r="F47" s="45"/>
      <c r="G47" s="45"/>
      <c r="H47" s="45"/>
      <c r="I47" s="45"/>
      <c r="J47" s="45"/>
      <c r="K47" s="45"/>
      <c r="L47" s="45"/>
      <c r="M47" s="45"/>
      <c r="N47" s="47"/>
      <c r="O47" s="45"/>
      <c r="P47" s="45"/>
    </row>
    <row r="48" spans="1:17" ht="16.5" customHeight="1" x14ac:dyDescent="0.3">
      <c r="A48" s="45"/>
      <c r="B48" s="45"/>
      <c r="C48" s="45"/>
      <c r="D48" s="46"/>
      <c r="E48" s="45"/>
      <c r="F48" s="45"/>
      <c r="G48" s="45"/>
      <c r="H48" s="45"/>
      <c r="I48" s="45"/>
      <c r="J48" s="45"/>
      <c r="K48" s="45"/>
      <c r="L48" s="45"/>
      <c r="M48" s="45"/>
      <c r="N48" s="47"/>
      <c r="O48" s="45"/>
      <c r="P48" s="45"/>
    </row>
    <row r="49" spans="1:16" ht="18" customHeight="1" x14ac:dyDescent="0.3">
      <c r="A49" s="45"/>
      <c r="B49" s="45"/>
      <c r="C49" s="45"/>
      <c r="D49" s="46"/>
      <c r="E49" s="45"/>
      <c r="F49" s="45"/>
      <c r="G49" s="45"/>
      <c r="H49" s="45"/>
      <c r="I49" s="45"/>
      <c r="J49" s="45"/>
      <c r="K49" s="45"/>
      <c r="L49" s="45"/>
      <c r="M49" s="45"/>
      <c r="N49" s="47"/>
      <c r="O49" s="45"/>
      <c r="P49" s="45"/>
    </row>
    <row r="50" spans="1:16" ht="16.5" customHeight="1" x14ac:dyDescent="0.3">
      <c r="A50" s="45"/>
      <c r="B50" s="45"/>
      <c r="C50" s="45"/>
      <c r="D50" s="46"/>
      <c r="E50" s="45"/>
      <c r="F50" s="45"/>
      <c r="G50" s="45"/>
      <c r="H50" s="45"/>
      <c r="I50" s="45"/>
      <c r="J50" s="45"/>
      <c r="K50" s="45"/>
      <c r="L50" s="45"/>
      <c r="M50" s="45"/>
      <c r="N50" s="47"/>
      <c r="O50" s="45"/>
      <c r="P50" s="45"/>
    </row>
    <row r="51" spans="1:16" ht="16.5" x14ac:dyDescent="0.3">
      <c r="A51" s="45"/>
      <c r="B51" s="45"/>
      <c r="C51" s="45"/>
      <c r="D51" s="46"/>
      <c r="E51" s="45"/>
      <c r="F51" s="45"/>
      <c r="G51" s="45"/>
      <c r="H51" s="45"/>
      <c r="I51" s="45"/>
      <c r="J51" s="45"/>
      <c r="K51" s="45"/>
      <c r="L51" s="45"/>
      <c r="M51" s="45"/>
      <c r="N51" s="47"/>
      <c r="O51" s="45"/>
      <c r="P51" s="45"/>
    </row>
    <row r="52" spans="1:16" ht="16.5" x14ac:dyDescent="0.3">
      <c r="A52" s="45"/>
      <c r="B52" s="45"/>
      <c r="C52" s="45"/>
      <c r="D52" s="46"/>
      <c r="E52" s="45"/>
      <c r="F52" s="45"/>
      <c r="G52" s="45"/>
      <c r="H52" s="45"/>
      <c r="I52" s="45"/>
      <c r="J52" s="45"/>
      <c r="K52" s="45"/>
      <c r="L52" s="45"/>
      <c r="M52" s="45"/>
      <c r="N52" s="47"/>
      <c r="O52" s="45"/>
      <c r="P52" s="45"/>
    </row>
  </sheetData>
  <mergeCells count="36">
    <mergeCell ref="D44:G44"/>
    <mergeCell ref="B42:C42"/>
    <mergeCell ref="D42:G42"/>
    <mergeCell ref="C38:J38"/>
    <mergeCell ref="C39:J39"/>
    <mergeCell ref="C40:J40"/>
    <mergeCell ref="O24:P24"/>
    <mergeCell ref="C24:J24"/>
    <mergeCell ref="C25:J25"/>
    <mergeCell ref="C26:J26"/>
    <mergeCell ref="C27:J27"/>
    <mergeCell ref="N20:N23"/>
    <mergeCell ref="F4:M5"/>
    <mergeCell ref="E9:M9"/>
    <mergeCell ref="B11:D11"/>
    <mergeCell ref="E11:M11"/>
    <mergeCell ref="B13:D13"/>
    <mergeCell ref="B15:D15"/>
    <mergeCell ref="E15:M15"/>
    <mergeCell ref="E16:M16"/>
    <mergeCell ref="E18:M18"/>
    <mergeCell ref="B20:B22"/>
    <mergeCell ref="L20:M21"/>
    <mergeCell ref="C23:J23"/>
    <mergeCell ref="C20:J22"/>
    <mergeCell ref="K20:K22"/>
    <mergeCell ref="C37:J37"/>
    <mergeCell ref="C28:J28"/>
    <mergeCell ref="C29:J29"/>
    <mergeCell ref="C30:J30"/>
    <mergeCell ref="C31:J31"/>
    <mergeCell ref="C32:J32"/>
    <mergeCell ref="C33:J33"/>
    <mergeCell ref="C34:J34"/>
    <mergeCell ref="C35:J35"/>
    <mergeCell ref="C36:J36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view="pageBreakPreview" zoomScale="60" zoomScaleNormal="90" workbookViewId="0">
      <selection activeCell="O23" sqref="O23"/>
    </sheetView>
  </sheetViews>
  <sheetFormatPr baseColWidth="10" defaultColWidth="11.42578125" defaultRowHeight="15" x14ac:dyDescent="0.25"/>
  <cols>
    <col min="1" max="1" width="2.42578125" style="14" customWidth="1"/>
    <col min="2" max="2" width="8.28515625" style="14" customWidth="1"/>
    <col min="3" max="3" width="13.28515625" style="14" customWidth="1"/>
    <col min="4" max="4" width="22.28515625" style="31" customWidth="1"/>
    <col min="5" max="5" width="11.42578125" style="14" customWidth="1"/>
    <col min="6" max="6" width="19.7109375" style="14" customWidth="1"/>
    <col min="7" max="7" width="11.42578125" style="14" customWidth="1"/>
    <col min="8" max="8" width="14.42578125" style="14" customWidth="1"/>
    <col min="9" max="9" width="11.42578125" style="14" hidden="1" customWidth="1"/>
    <col min="10" max="10" width="13.28515625" style="14" customWidth="1"/>
    <col min="11" max="11" width="18.7109375" style="14" customWidth="1"/>
    <col min="12" max="12" width="23.85546875" style="14" customWidth="1"/>
    <col min="13" max="13" width="29.140625" style="14" customWidth="1"/>
    <col min="14" max="14" width="13.140625" style="48" customWidth="1"/>
    <col min="15" max="16384" width="11.42578125" style="14"/>
  </cols>
  <sheetData>
    <row r="1" spans="1:16" s="10" customFormat="1" x14ac:dyDescent="0.3">
      <c r="A1" s="6"/>
      <c r="B1" s="6"/>
      <c r="C1" s="6"/>
      <c r="D1" s="7"/>
      <c r="E1" s="6"/>
      <c r="F1" s="6"/>
      <c r="G1" s="6"/>
      <c r="H1" s="6"/>
      <c r="I1" s="6"/>
      <c r="J1" s="6"/>
      <c r="K1" s="6"/>
      <c r="L1" s="6"/>
      <c r="M1" s="6"/>
      <c r="N1" s="8"/>
      <c r="O1" s="9"/>
      <c r="P1" s="9"/>
    </row>
    <row r="2" spans="1:16" s="10" customFormat="1" x14ac:dyDescent="0.3">
      <c r="A2" s="6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9"/>
    </row>
    <row r="3" spans="1:16" s="10" customFormat="1" x14ac:dyDescent="0.3">
      <c r="A3" s="6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8"/>
      <c r="O3" s="9"/>
      <c r="P3" s="9"/>
    </row>
    <row r="4" spans="1:16" s="10" customFormat="1" x14ac:dyDescent="0.3">
      <c r="A4" s="6"/>
      <c r="B4" s="6"/>
      <c r="C4" s="6"/>
      <c r="D4" s="7"/>
      <c r="E4" s="6"/>
      <c r="F4" s="254" t="s">
        <v>1</v>
      </c>
      <c r="G4" s="254"/>
      <c r="H4" s="254"/>
      <c r="I4" s="254"/>
      <c r="J4" s="254"/>
      <c r="K4" s="254"/>
      <c r="L4" s="254"/>
      <c r="M4" s="254"/>
      <c r="N4" s="8"/>
      <c r="O4" s="9"/>
      <c r="P4" s="9"/>
    </row>
    <row r="5" spans="1:16" s="10" customFormat="1" x14ac:dyDescent="0.3">
      <c r="A5" s="6"/>
      <c r="B5" s="6"/>
      <c r="C5" s="6"/>
      <c r="D5" s="7"/>
      <c r="E5" s="6"/>
      <c r="F5" s="254"/>
      <c r="G5" s="254"/>
      <c r="H5" s="254"/>
      <c r="I5" s="254"/>
      <c r="J5" s="254"/>
      <c r="K5" s="254"/>
      <c r="L5" s="254"/>
      <c r="M5" s="254"/>
      <c r="N5" s="8"/>
      <c r="O5" s="9"/>
      <c r="P5" s="9"/>
    </row>
    <row r="6" spans="1:16" ht="15.75" x14ac:dyDescent="0.3">
      <c r="A6" s="6"/>
      <c r="B6" s="6"/>
      <c r="C6" s="6"/>
      <c r="D6" s="7"/>
      <c r="E6" s="6"/>
      <c r="F6" s="13"/>
      <c r="G6" s="13"/>
      <c r="H6" s="13"/>
      <c r="I6" s="13"/>
      <c r="J6" s="13"/>
      <c r="K6" s="13"/>
      <c r="L6" s="13"/>
      <c r="M6" s="13"/>
      <c r="N6" s="8"/>
      <c r="O6" s="9"/>
      <c r="P6" s="9"/>
    </row>
    <row r="7" spans="1:16" ht="15.75" x14ac:dyDescent="0.3">
      <c r="A7" s="6"/>
      <c r="B7" s="6"/>
      <c r="C7" s="6"/>
      <c r="D7" s="7"/>
      <c r="E7" s="6"/>
      <c r="F7" s="13"/>
      <c r="G7" s="13"/>
      <c r="H7" s="13"/>
      <c r="I7" s="13"/>
      <c r="J7" s="13"/>
      <c r="K7" s="13"/>
      <c r="L7" s="13"/>
      <c r="M7" s="13"/>
      <c r="N7" s="8"/>
      <c r="O7" s="9"/>
      <c r="P7" s="9"/>
    </row>
    <row r="8" spans="1:16" ht="15.75" x14ac:dyDescent="0.3">
      <c r="A8" s="6"/>
      <c r="B8" s="6"/>
      <c r="C8" s="6"/>
      <c r="D8" s="7"/>
      <c r="E8" s="6"/>
      <c r="F8" s="13"/>
      <c r="G8" s="13"/>
      <c r="H8" s="13"/>
      <c r="I8" s="13"/>
      <c r="J8" s="13"/>
      <c r="K8" s="13"/>
      <c r="L8" s="13"/>
      <c r="M8" s="13"/>
      <c r="N8" s="8"/>
      <c r="O8" s="9"/>
      <c r="P8" s="9"/>
    </row>
    <row r="9" spans="1:16" ht="15.75" x14ac:dyDescent="0.3">
      <c r="B9" s="15"/>
      <c r="C9" s="15"/>
      <c r="D9" s="16" t="s">
        <v>41</v>
      </c>
      <c r="E9" s="255" t="s">
        <v>215</v>
      </c>
      <c r="F9" s="255"/>
      <c r="G9" s="255"/>
      <c r="H9" s="255"/>
      <c r="I9" s="255"/>
      <c r="J9" s="255"/>
      <c r="K9" s="255"/>
      <c r="L9" s="255"/>
      <c r="M9" s="255"/>
      <c r="N9" s="17"/>
      <c r="O9" s="9"/>
      <c r="P9" s="9"/>
    </row>
    <row r="10" spans="1:16" ht="15.75" x14ac:dyDescent="0.3">
      <c r="B10" s="15"/>
      <c r="C10" s="15"/>
      <c r="D10" s="16"/>
      <c r="E10" s="5"/>
      <c r="F10" s="5"/>
      <c r="G10" s="5"/>
      <c r="H10" s="5"/>
      <c r="I10" s="5"/>
      <c r="J10" s="5"/>
      <c r="K10" s="5"/>
      <c r="L10" s="5"/>
      <c r="M10" s="5"/>
      <c r="N10" s="17"/>
      <c r="O10" s="9"/>
      <c r="P10" s="9"/>
    </row>
    <row r="11" spans="1:16" ht="15.75" x14ac:dyDescent="0.3">
      <c r="A11" s="6"/>
      <c r="B11" s="256" t="s">
        <v>4</v>
      </c>
      <c r="C11" s="256"/>
      <c r="D11" s="256"/>
      <c r="E11" s="257" t="s">
        <v>216</v>
      </c>
      <c r="F11" s="257"/>
      <c r="G11" s="257"/>
      <c r="H11" s="257"/>
      <c r="I11" s="257"/>
      <c r="J11" s="257"/>
      <c r="K11" s="257"/>
      <c r="L11" s="257"/>
      <c r="M11" s="257"/>
      <c r="N11" s="8"/>
      <c r="O11" s="9"/>
      <c r="P11" s="9"/>
    </row>
    <row r="12" spans="1:16" ht="15.75" x14ac:dyDescent="0.3">
      <c r="A12" s="6"/>
      <c r="B12" s="18"/>
      <c r="C12" s="18"/>
      <c r="D12" s="18"/>
      <c r="E12" s="19"/>
      <c r="F12" s="20"/>
      <c r="G12" s="19"/>
      <c r="H12" s="19"/>
      <c r="I12" s="19"/>
      <c r="J12" s="19"/>
      <c r="K12" s="19"/>
      <c r="L12" s="19"/>
      <c r="M12" s="19"/>
      <c r="N12" s="8"/>
      <c r="O12" s="9"/>
      <c r="P12" s="9"/>
    </row>
    <row r="13" spans="1:16" ht="15.75" x14ac:dyDescent="0.3">
      <c r="A13" s="6"/>
      <c r="B13" s="256" t="s">
        <v>5</v>
      </c>
      <c r="C13" s="256"/>
      <c r="D13" s="256"/>
      <c r="E13" s="19"/>
      <c r="F13" s="21">
        <v>0.05</v>
      </c>
      <c r="G13" s="19"/>
      <c r="H13" s="19"/>
      <c r="I13" s="19"/>
      <c r="J13" s="19"/>
      <c r="K13" s="19"/>
      <c r="L13" s="19"/>
      <c r="M13" s="19"/>
      <c r="N13" s="8"/>
      <c r="O13" s="9"/>
      <c r="P13" s="9"/>
    </row>
    <row r="14" spans="1:16" ht="15.75" x14ac:dyDescent="0.3">
      <c r="A14" s="6"/>
      <c r="B14" s="18"/>
      <c r="C14" s="18"/>
      <c r="D14" s="18"/>
      <c r="E14" s="22"/>
      <c r="F14" s="22"/>
      <c r="G14" s="22"/>
      <c r="H14" s="22"/>
      <c r="I14" s="22"/>
      <c r="J14" s="22"/>
      <c r="K14" s="22"/>
      <c r="L14" s="22"/>
      <c r="M14" s="22"/>
      <c r="N14" s="8"/>
      <c r="O14" s="9"/>
      <c r="P14" s="9"/>
    </row>
    <row r="15" spans="1:16" ht="15.75" x14ac:dyDescent="0.3">
      <c r="A15" s="6"/>
      <c r="B15" s="258" t="s">
        <v>6</v>
      </c>
      <c r="C15" s="258"/>
      <c r="D15" s="258"/>
      <c r="E15" s="259" t="s">
        <v>64</v>
      </c>
      <c r="F15" s="259"/>
      <c r="G15" s="259"/>
      <c r="H15" s="259"/>
      <c r="I15" s="259"/>
      <c r="J15" s="259"/>
      <c r="K15" s="259"/>
      <c r="L15" s="259"/>
      <c r="M15" s="259"/>
      <c r="N15" s="8"/>
      <c r="O15" s="9"/>
      <c r="P15" s="9"/>
    </row>
    <row r="16" spans="1:16" ht="15.75" x14ac:dyDescent="0.3">
      <c r="A16" s="6"/>
      <c r="B16" s="23"/>
      <c r="C16" s="23"/>
      <c r="D16" s="23"/>
      <c r="E16" s="260" t="s">
        <v>217</v>
      </c>
      <c r="F16" s="260"/>
      <c r="G16" s="260"/>
      <c r="H16" s="260"/>
      <c r="I16" s="260"/>
      <c r="J16" s="260"/>
      <c r="K16" s="260"/>
      <c r="L16" s="260"/>
      <c r="M16" s="260"/>
      <c r="N16" s="8"/>
      <c r="O16" s="9"/>
      <c r="P16" s="9"/>
    </row>
    <row r="17" spans="1:22" s="31" customFormat="1" ht="15.75" x14ac:dyDescent="0.3">
      <c r="A17" s="7"/>
      <c r="B17" s="24"/>
      <c r="C17" s="24"/>
      <c r="D17" s="24"/>
      <c r="E17" s="24"/>
      <c r="F17" s="22"/>
      <c r="G17" s="25"/>
      <c r="H17" s="25"/>
      <c r="I17" s="25"/>
      <c r="J17" s="26"/>
      <c r="K17" s="27"/>
      <c r="L17" s="28"/>
      <c r="M17" s="28"/>
      <c r="N17" s="29"/>
      <c r="O17" s="30"/>
      <c r="P17" s="30"/>
    </row>
    <row r="18" spans="1:22" ht="15.75" x14ac:dyDescent="0.3">
      <c r="A18" s="6"/>
      <c r="B18" s="24"/>
      <c r="C18" s="24"/>
      <c r="D18" s="23" t="s">
        <v>9</v>
      </c>
      <c r="E18" s="255" t="s">
        <v>218</v>
      </c>
      <c r="F18" s="255"/>
      <c r="G18" s="255"/>
      <c r="H18" s="255"/>
      <c r="I18" s="255"/>
      <c r="J18" s="255"/>
      <c r="K18" s="255"/>
      <c r="L18" s="255"/>
      <c r="M18" s="255"/>
      <c r="N18" s="8"/>
      <c r="O18" s="9"/>
      <c r="P18" s="9"/>
    </row>
    <row r="19" spans="1:22" ht="15.75" x14ac:dyDescent="0.3">
      <c r="A19" s="6"/>
      <c r="B19" s="32"/>
      <c r="C19" s="24"/>
      <c r="D19" s="23"/>
      <c r="E19" s="24"/>
      <c r="F19" s="22"/>
      <c r="G19" s="25"/>
      <c r="H19" s="25"/>
      <c r="I19" s="25"/>
      <c r="J19" s="26"/>
      <c r="K19" s="27"/>
      <c r="L19" s="28"/>
      <c r="M19" s="28"/>
      <c r="N19" s="8"/>
      <c r="O19" s="9"/>
      <c r="P19" s="9"/>
    </row>
    <row r="20" spans="1:22" ht="27" customHeight="1" x14ac:dyDescent="0.3">
      <c r="A20" s="6"/>
      <c r="B20" s="261" t="s">
        <v>11</v>
      </c>
      <c r="C20" s="263" t="s">
        <v>12</v>
      </c>
      <c r="D20" s="264"/>
      <c r="E20" s="264"/>
      <c r="F20" s="264"/>
      <c r="G20" s="264"/>
      <c r="H20" s="264"/>
      <c r="I20" s="264"/>
      <c r="J20" s="264"/>
      <c r="K20" s="269" t="s">
        <v>52</v>
      </c>
      <c r="L20" s="262" t="s">
        <v>13</v>
      </c>
      <c r="M20" s="262"/>
      <c r="N20" s="253"/>
      <c r="O20" s="9"/>
      <c r="P20" s="6"/>
    </row>
    <row r="21" spans="1:22" ht="27" customHeight="1" x14ac:dyDescent="0.3">
      <c r="A21" s="6"/>
      <c r="B21" s="261"/>
      <c r="C21" s="265"/>
      <c r="D21" s="266"/>
      <c r="E21" s="266"/>
      <c r="F21" s="266"/>
      <c r="G21" s="266"/>
      <c r="H21" s="266"/>
      <c r="I21" s="266"/>
      <c r="J21" s="266"/>
      <c r="K21" s="270"/>
      <c r="L21" s="262"/>
      <c r="M21" s="262"/>
      <c r="N21" s="253"/>
      <c r="O21" s="9"/>
      <c r="P21" s="6"/>
    </row>
    <row r="22" spans="1:22" ht="27" customHeight="1" x14ac:dyDescent="0.3">
      <c r="A22" s="6"/>
      <c r="B22" s="261"/>
      <c r="C22" s="267"/>
      <c r="D22" s="268"/>
      <c r="E22" s="268"/>
      <c r="F22" s="268"/>
      <c r="G22" s="268"/>
      <c r="H22" s="268"/>
      <c r="I22" s="268"/>
      <c r="J22" s="268"/>
      <c r="K22" s="271"/>
      <c r="L22" s="33" t="s">
        <v>14</v>
      </c>
      <c r="M22" s="33" t="s">
        <v>15</v>
      </c>
      <c r="N22" s="253"/>
      <c r="O22" s="9"/>
      <c r="P22" s="6"/>
    </row>
    <row r="23" spans="1:22" ht="27" customHeight="1" x14ac:dyDescent="0.3">
      <c r="A23" s="6"/>
      <c r="B23" s="72" t="s">
        <v>16</v>
      </c>
      <c r="C23" s="278" t="s">
        <v>92</v>
      </c>
      <c r="D23" s="280"/>
      <c r="E23" s="280"/>
      <c r="F23" s="280"/>
      <c r="G23" s="280"/>
      <c r="H23" s="280"/>
      <c r="I23" s="280"/>
      <c r="J23" s="280"/>
      <c r="K23" s="72" t="s">
        <v>63</v>
      </c>
      <c r="L23" s="73">
        <v>42736</v>
      </c>
      <c r="M23" s="73">
        <v>42809</v>
      </c>
      <c r="N23" s="253"/>
      <c r="O23" s="9"/>
      <c r="P23" s="6"/>
    </row>
    <row r="24" spans="1:22" s="80" customFormat="1" ht="27" customHeight="1" x14ac:dyDescent="0.3">
      <c r="A24" s="238"/>
      <c r="B24" s="233" t="s">
        <v>26</v>
      </c>
      <c r="C24" s="285" t="s">
        <v>93</v>
      </c>
      <c r="D24" s="286"/>
      <c r="E24" s="286"/>
      <c r="F24" s="286"/>
      <c r="G24" s="286"/>
      <c r="H24" s="286"/>
      <c r="I24" s="286"/>
      <c r="J24" s="286"/>
      <c r="K24" s="233" t="s">
        <v>116</v>
      </c>
      <c r="L24" s="236">
        <v>42736</v>
      </c>
      <c r="M24" s="236">
        <v>42809</v>
      </c>
      <c r="N24" s="253"/>
      <c r="O24" s="237"/>
      <c r="P24" s="238"/>
      <c r="Q24" s="239"/>
      <c r="R24" s="239"/>
      <c r="S24" s="239"/>
      <c r="T24" s="239"/>
      <c r="U24" s="239"/>
      <c r="V24" s="239"/>
    </row>
    <row r="25" spans="1:22" ht="27" customHeight="1" x14ac:dyDescent="0.3">
      <c r="A25" s="6"/>
      <c r="B25" s="72" t="s">
        <v>28</v>
      </c>
      <c r="C25" s="278" t="s">
        <v>94</v>
      </c>
      <c r="D25" s="280"/>
      <c r="E25" s="280"/>
      <c r="F25" s="280"/>
      <c r="G25" s="280"/>
      <c r="H25" s="280"/>
      <c r="I25" s="280"/>
      <c r="J25" s="280"/>
      <c r="K25" s="72" t="s">
        <v>58</v>
      </c>
      <c r="L25" s="73">
        <v>42736</v>
      </c>
      <c r="M25" s="73">
        <v>43100</v>
      </c>
      <c r="N25" s="253"/>
      <c r="O25" s="9"/>
      <c r="P25" s="6"/>
    </row>
    <row r="26" spans="1:22" ht="27" customHeight="1" x14ac:dyDescent="0.3">
      <c r="A26" s="6"/>
      <c r="B26" s="72" t="s">
        <v>36</v>
      </c>
      <c r="C26" s="278" t="s">
        <v>59</v>
      </c>
      <c r="D26" s="279"/>
      <c r="E26" s="279"/>
      <c r="F26" s="279"/>
      <c r="G26" s="279"/>
      <c r="H26" s="279"/>
      <c r="I26" s="279"/>
      <c r="J26" s="279"/>
      <c r="K26" s="77">
        <v>1</v>
      </c>
      <c r="L26" s="73">
        <v>42736</v>
      </c>
      <c r="M26" s="73">
        <v>43100</v>
      </c>
      <c r="N26" s="37"/>
      <c r="O26" s="272"/>
      <c r="P26" s="272"/>
      <c r="Q26" s="38"/>
    </row>
    <row r="27" spans="1:22" ht="27" customHeight="1" x14ac:dyDescent="0.3">
      <c r="A27" s="6"/>
      <c r="B27" s="72" t="s">
        <v>37</v>
      </c>
      <c r="C27" s="278" t="s">
        <v>95</v>
      </c>
      <c r="D27" s="279"/>
      <c r="E27" s="279"/>
      <c r="F27" s="279"/>
      <c r="G27" s="279"/>
      <c r="H27" s="279"/>
      <c r="I27" s="279"/>
      <c r="J27" s="279"/>
      <c r="K27" s="77" t="s">
        <v>60</v>
      </c>
      <c r="L27" s="73">
        <v>42736</v>
      </c>
      <c r="M27" s="73">
        <v>43100</v>
      </c>
      <c r="N27" s="37"/>
      <c r="O27" s="9"/>
      <c r="P27" s="6"/>
    </row>
    <row r="28" spans="1:22" ht="27" customHeight="1" x14ac:dyDescent="0.3">
      <c r="A28" s="6"/>
      <c r="B28" s="72" t="s">
        <v>39</v>
      </c>
      <c r="C28" s="278" t="s">
        <v>96</v>
      </c>
      <c r="D28" s="280"/>
      <c r="E28" s="280"/>
      <c r="F28" s="280"/>
      <c r="G28" s="280"/>
      <c r="H28" s="280"/>
      <c r="I28" s="280"/>
      <c r="J28" s="281"/>
      <c r="K28" s="77" t="s">
        <v>61</v>
      </c>
      <c r="L28" s="73">
        <v>42736</v>
      </c>
      <c r="M28" s="73">
        <v>43100</v>
      </c>
      <c r="N28" s="37"/>
      <c r="O28" s="9"/>
      <c r="P28" s="6"/>
    </row>
    <row r="29" spans="1:22" ht="48.75" customHeight="1" x14ac:dyDescent="0.3">
      <c r="A29" s="6"/>
      <c r="B29" s="72" t="s">
        <v>53</v>
      </c>
      <c r="C29" s="282" t="s">
        <v>91</v>
      </c>
      <c r="D29" s="283"/>
      <c r="E29" s="283"/>
      <c r="F29" s="283"/>
      <c r="G29" s="283"/>
      <c r="H29" s="283"/>
      <c r="I29" s="283"/>
      <c r="J29" s="284"/>
      <c r="K29" s="77">
        <v>1</v>
      </c>
      <c r="L29" s="73">
        <v>42736</v>
      </c>
      <c r="M29" s="73">
        <v>43100</v>
      </c>
      <c r="N29" s="37"/>
      <c r="O29" s="9"/>
      <c r="P29" s="6"/>
    </row>
    <row r="30" spans="1:22" ht="27" customHeight="1" x14ac:dyDescent="0.3">
      <c r="A30" s="6"/>
      <c r="N30" s="37"/>
      <c r="O30" s="9"/>
      <c r="P30" s="6"/>
    </row>
    <row r="31" spans="1:22" ht="27" customHeight="1" x14ac:dyDescent="0.3">
      <c r="A31" s="6"/>
      <c r="N31" s="37"/>
      <c r="O31" s="9"/>
      <c r="P31" s="6"/>
    </row>
    <row r="32" spans="1:22" ht="15.75" x14ac:dyDescent="0.3">
      <c r="A32" s="6"/>
      <c r="B32" s="7"/>
      <c r="C32" s="7"/>
      <c r="D32" s="2"/>
      <c r="E32" s="2"/>
      <c r="F32" s="2"/>
      <c r="G32" s="2"/>
      <c r="H32" s="2"/>
      <c r="I32" s="2"/>
      <c r="J32" s="2"/>
      <c r="K32" s="2"/>
      <c r="L32" s="40"/>
      <c r="M32" s="40"/>
      <c r="N32" s="8"/>
      <c r="O32" s="9"/>
      <c r="P32" s="9"/>
    </row>
    <row r="33" spans="1:16" ht="21" customHeight="1" x14ac:dyDescent="0.3">
      <c r="A33" s="6"/>
      <c r="B33" s="275" t="s">
        <v>40</v>
      </c>
      <c r="C33" s="275"/>
      <c r="D33" s="276" t="s">
        <v>219</v>
      </c>
      <c r="E33" s="276"/>
      <c r="F33" s="276"/>
      <c r="G33" s="276"/>
      <c r="I33" s="41"/>
      <c r="J33" s="41"/>
      <c r="K33" s="41"/>
      <c r="L33" s="41"/>
      <c r="M33" s="41"/>
      <c r="N33" s="8"/>
      <c r="O33" s="9"/>
      <c r="P33" s="9"/>
    </row>
    <row r="34" spans="1:16" ht="21" customHeight="1" x14ac:dyDescent="0.3">
      <c r="A34" s="6"/>
      <c r="B34" s="1"/>
      <c r="C34" s="2"/>
      <c r="D34" s="1"/>
      <c r="E34" s="1"/>
      <c r="F34" s="1"/>
      <c r="G34" s="42"/>
      <c r="I34" s="41"/>
      <c r="J34" s="41"/>
      <c r="K34" s="41"/>
      <c r="L34" s="41"/>
      <c r="M34" s="41"/>
      <c r="N34" s="8"/>
      <c r="O34" s="9"/>
      <c r="P34" s="9"/>
    </row>
    <row r="35" spans="1:16" ht="15.75" x14ac:dyDescent="0.3">
      <c r="A35" s="6"/>
      <c r="B35" s="3" t="s">
        <v>0</v>
      </c>
      <c r="C35" s="43"/>
      <c r="D35" s="273" t="s">
        <v>220</v>
      </c>
      <c r="E35" s="274"/>
      <c r="F35" s="274"/>
      <c r="G35" s="274"/>
      <c r="I35" s="26"/>
      <c r="J35" s="26"/>
      <c r="K35" s="26"/>
      <c r="L35" s="26"/>
      <c r="M35" s="26"/>
      <c r="N35" s="44"/>
      <c r="O35" s="6"/>
      <c r="P35" s="6"/>
    </row>
    <row r="36" spans="1:16" ht="15.75" x14ac:dyDescent="0.3">
      <c r="A36" s="6"/>
      <c r="B36" s="3"/>
      <c r="C36" s="43"/>
      <c r="D36" s="4"/>
      <c r="E36" s="4"/>
      <c r="F36" s="4"/>
      <c r="I36" s="26"/>
      <c r="J36" s="26"/>
      <c r="K36" s="26"/>
      <c r="L36" s="26"/>
      <c r="M36" s="26"/>
      <c r="N36" s="44"/>
      <c r="O36" s="6"/>
      <c r="P36" s="6"/>
    </row>
    <row r="37" spans="1:16" ht="15.7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44"/>
      <c r="O37" s="6"/>
      <c r="P37" s="6"/>
    </row>
    <row r="38" spans="1:16" ht="16.5" x14ac:dyDescent="0.3">
      <c r="A38" s="45"/>
      <c r="B38" s="45"/>
      <c r="C38" s="45"/>
      <c r="D38" s="46"/>
      <c r="E38" s="45"/>
      <c r="F38" s="45"/>
      <c r="G38" s="45"/>
      <c r="H38" s="45"/>
      <c r="I38" s="45"/>
      <c r="J38" s="45"/>
      <c r="K38" s="45"/>
      <c r="L38" s="45"/>
      <c r="M38" s="45"/>
      <c r="N38" s="47"/>
      <c r="O38" s="45"/>
      <c r="P38" s="45"/>
    </row>
    <row r="39" spans="1:16" ht="16.5" x14ac:dyDescent="0.3">
      <c r="A39" s="45"/>
      <c r="B39" s="45"/>
      <c r="C39" s="45"/>
      <c r="D39" s="46"/>
      <c r="E39" s="45"/>
      <c r="F39" s="45"/>
      <c r="G39" s="45"/>
      <c r="H39" s="45"/>
      <c r="I39" s="45"/>
      <c r="J39" s="45"/>
      <c r="K39" s="45"/>
      <c r="L39" s="45"/>
      <c r="M39" s="45"/>
      <c r="N39" s="47"/>
      <c r="O39" s="45"/>
      <c r="P39" s="45"/>
    </row>
    <row r="40" spans="1:16" ht="16.5" x14ac:dyDescent="0.3">
      <c r="A40" s="45"/>
      <c r="B40" s="45"/>
      <c r="C40" s="45"/>
      <c r="D40" s="46"/>
      <c r="E40" s="45"/>
      <c r="F40" s="45"/>
      <c r="G40" s="45"/>
      <c r="H40" s="45"/>
      <c r="I40" s="45"/>
      <c r="J40" s="45"/>
      <c r="K40" s="45"/>
      <c r="L40" s="45"/>
      <c r="M40" s="45"/>
      <c r="N40" s="47"/>
      <c r="O40" s="45"/>
      <c r="P40" s="45"/>
    </row>
    <row r="41" spans="1:16" ht="16.5" x14ac:dyDescent="0.3">
      <c r="A41" s="45"/>
      <c r="B41" s="45"/>
      <c r="C41" s="45"/>
      <c r="D41" s="46"/>
      <c r="E41" s="45"/>
      <c r="F41" s="45"/>
      <c r="G41" s="45"/>
      <c r="H41" s="45"/>
      <c r="I41" s="45"/>
      <c r="J41" s="45"/>
      <c r="K41" s="45"/>
      <c r="L41" s="45"/>
      <c r="M41" s="45"/>
      <c r="N41" s="47"/>
      <c r="O41" s="45"/>
      <c r="P41" s="45"/>
    </row>
    <row r="42" spans="1:16" ht="16.5" x14ac:dyDescent="0.3">
      <c r="A42" s="45"/>
      <c r="B42" s="45"/>
      <c r="C42" s="45"/>
      <c r="D42" s="46"/>
      <c r="E42" s="45"/>
      <c r="F42" s="45"/>
      <c r="G42" s="45"/>
      <c r="H42" s="45"/>
      <c r="I42" s="45"/>
      <c r="J42" s="45"/>
      <c r="K42" s="45"/>
      <c r="L42" s="45"/>
      <c r="M42" s="45"/>
      <c r="N42" s="47"/>
      <c r="O42" s="45"/>
      <c r="P42" s="45"/>
    </row>
    <row r="43" spans="1:16" ht="16.5" x14ac:dyDescent="0.3">
      <c r="A43" s="45"/>
      <c r="B43" s="45"/>
      <c r="C43" s="45"/>
      <c r="D43" s="46"/>
      <c r="E43" s="45"/>
      <c r="F43" s="45"/>
      <c r="G43" s="45"/>
      <c r="H43" s="45"/>
      <c r="I43" s="45"/>
      <c r="J43" s="45"/>
      <c r="K43" s="45"/>
      <c r="L43" s="45"/>
      <c r="M43" s="45"/>
      <c r="N43" s="47"/>
      <c r="O43" s="45"/>
      <c r="P43" s="45"/>
    </row>
  </sheetData>
  <mergeCells count="25">
    <mergeCell ref="D35:G35"/>
    <mergeCell ref="O26:P26"/>
    <mergeCell ref="C27:J27"/>
    <mergeCell ref="C26:J26"/>
    <mergeCell ref="C25:J25"/>
    <mergeCell ref="C28:J28"/>
    <mergeCell ref="C29:J29"/>
    <mergeCell ref="B33:C33"/>
    <mergeCell ref="D33:G33"/>
    <mergeCell ref="N20:N25"/>
    <mergeCell ref="C23:J23"/>
    <mergeCell ref="C24:J24"/>
    <mergeCell ref="F4:M5"/>
    <mergeCell ref="E9:M9"/>
    <mergeCell ref="B11:D11"/>
    <mergeCell ref="E11:M11"/>
    <mergeCell ref="B13:D13"/>
    <mergeCell ref="B15:D15"/>
    <mergeCell ref="E15:M15"/>
    <mergeCell ref="E16:M16"/>
    <mergeCell ref="E18:M18"/>
    <mergeCell ref="B20:B22"/>
    <mergeCell ref="L20:M21"/>
    <mergeCell ref="C20:J22"/>
    <mergeCell ref="K20:K22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72" fitToWidth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view="pageBreakPreview" zoomScale="60" zoomScaleNormal="100" workbookViewId="0">
      <selection activeCell="D32" sqref="D32:G32"/>
    </sheetView>
  </sheetViews>
  <sheetFormatPr baseColWidth="10" defaultColWidth="11.42578125" defaultRowHeight="15" x14ac:dyDescent="0.25"/>
  <cols>
    <col min="1" max="1" width="2.42578125" style="14" customWidth="1"/>
    <col min="2" max="2" width="11.28515625" style="14" customWidth="1"/>
    <col min="3" max="3" width="13.28515625" style="14" customWidth="1"/>
    <col min="4" max="4" width="22.28515625" style="31" customWidth="1"/>
    <col min="5" max="5" width="11.42578125" style="14" customWidth="1"/>
    <col min="6" max="6" width="19.7109375" style="14" customWidth="1"/>
    <col min="7" max="7" width="11.42578125" style="14" customWidth="1"/>
    <col min="8" max="8" width="14.42578125" style="14" customWidth="1"/>
    <col min="9" max="9" width="11.42578125" style="14" hidden="1" customWidth="1"/>
    <col min="10" max="10" width="10.140625" style="14" customWidth="1"/>
    <col min="11" max="11" width="12.42578125" style="14" customWidth="1"/>
    <col min="12" max="12" width="13" style="14" customWidth="1"/>
    <col min="13" max="13" width="16.140625" style="14" customWidth="1"/>
    <col min="14" max="14" width="13.140625" style="48" customWidth="1"/>
    <col min="15" max="16384" width="11.42578125" style="14"/>
  </cols>
  <sheetData>
    <row r="1" spans="1:16" s="10" customFormat="1" x14ac:dyDescent="0.3">
      <c r="A1" s="6"/>
      <c r="B1" s="6"/>
      <c r="C1" s="6"/>
      <c r="D1" s="7"/>
      <c r="E1" s="6"/>
      <c r="F1" s="6"/>
      <c r="G1" s="6"/>
      <c r="H1" s="6"/>
      <c r="I1" s="6"/>
      <c r="J1" s="6"/>
      <c r="K1" s="6"/>
      <c r="L1" s="6"/>
      <c r="M1" s="6"/>
      <c r="N1" s="8"/>
      <c r="O1" s="9"/>
      <c r="P1" s="9"/>
    </row>
    <row r="2" spans="1:16" s="10" customFormat="1" x14ac:dyDescent="0.3">
      <c r="A2" s="6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9"/>
    </row>
    <row r="3" spans="1:16" s="10" customFormat="1" x14ac:dyDescent="0.3">
      <c r="A3" s="6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8"/>
      <c r="O3" s="9"/>
      <c r="P3" s="9"/>
    </row>
    <row r="4" spans="1:16" s="10" customFormat="1" x14ac:dyDescent="0.3">
      <c r="A4" s="6"/>
      <c r="B4" s="6"/>
      <c r="C4" s="6"/>
      <c r="D4" s="7"/>
      <c r="E4" s="6"/>
      <c r="F4" s="254" t="s">
        <v>1</v>
      </c>
      <c r="G4" s="254"/>
      <c r="H4" s="254"/>
      <c r="I4" s="254"/>
      <c r="J4" s="254"/>
      <c r="K4" s="254"/>
      <c r="L4" s="254"/>
      <c r="M4" s="254"/>
      <c r="N4" s="8"/>
      <c r="O4" s="9"/>
      <c r="P4" s="9"/>
    </row>
    <row r="5" spans="1:16" s="10" customFormat="1" x14ac:dyDescent="0.3">
      <c r="A5" s="6"/>
      <c r="B5" s="6"/>
      <c r="C5" s="6"/>
      <c r="D5" s="7"/>
      <c r="E5" s="6"/>
      <c r="F5" s="254"/>
      <c r="G5" s="254"/>
      <c r="H5" s="254"/>
      <c r="I5" s="254"/>
      <c r="J5" s="254"/>
      <c r="K5" s="254"/>
      <c r="L5" s="254"/>
      <c r="M5" s="254"/>
      <c r="N5" s="8"/>
      <c r="O5" s="9"/>
      <c r="P5" s="9"/>
    </row>
    <row r="6" spans="1:16" ht="15.75" x14ac:dyDescent="0.3">
      <c r="A6" s="6"/>
      <c r="B6" s="6"/>
      <c r="C6" s="6"/>
      <c r="D6" s="7"/>
      <c r="E6" s="6"/>
      <c r="F6" s="13"/>
      <c r="G6" s="13"/>
      <c r="H6" s="13"/>
      <c r="I6" s="13"/>
      <c r="J6" s="13"/>
      <c r="K6" s="13"/>
      <c r="L6" s="13"/>
      <c r="M6" s="13"/>
      <c r="N6" s="8"/>
      <c r="O6" s="9"/>
      <c r="P6" s="9"/>
    </row>
    <row r="7" spans="1:16" ht="15.75" x14ac:dyDescent="0.3">
      <c r="A7" s="6"/>
      <c r="B7" s="6"/>
      <c r="C7" s="6"/>
      <c r="D7" s="7"/>
      <c r="E7" s="6"/>
      <c r="F7" s="13"/>
      <c r="G7" s="13"/>
      <c r="H7" s="13"/>
      <c r="I7" s="13"/>
      <c r="J7" s="13"/>
      <c r="K7" s="13"/>
      <c r="L7" s="13"/>
      <c r="M7" s="13"/>
      <c r="N7" s="8"/>
      <c r="O7" s="9"/>
      <c r="P7" s="9"/>
    </row>
    <row r="8" spans="1:16" ht="15.75" x14ac:dyDescent="0.3">
      <c r="A8" s="6"/>
      <c r="B8" s="6"/>
      <c r="C8" s="6"/>
      <c r="D8" s="7"/>
      <c r="E8" s="6"/>
      <c r="F8" s="13"/>
      <c r="G8" s="13"/>
      <c r="H8" s="13"/>
      <c r="I8" s="13"/>
      <c r="J8" s="13"/>
      <c r="K8" s="13"/>
      <c r="L8" s="13"/>
      <c r="M8" s="13"/>
      <c r="N8" s="8"/>
      <c r="O8" s="9"/>
      <c r="P8" s="9"/>
    </row>
    <row r="9" spans="1:16" ht="15.75" x14ac:dyDescent="0.3">
      <c r="B9" s="15"/>
      <c r="C9" s="15"/>
      <c r="D9" s="16" t="s">
        <v>2</v>
      </c>
      <c r="E9" s="255" t="s">
        <v>43</v>
      </c>
      <c r="F9" s="255"/>
      <c r="G9" s="255"/>
      <c r="H9" s="255"/>
      <c r="I9" s="255"/>
      <c r="J9" s="255"/>
      <c r="K9" s="255"/>
      <c r="L9" s="255"/>
      <c r="M9" s="255"/>
      <c r="N9" s="17"/>
      <c r="O9" s="9"/>
      <c r="P9" s="9"/>
    </row>
    <row r="10" spans="1:16" ht="15.75" x14ac:dyDescent="0.3">
      <c r="B10" s="15"/>
      <c r="C10" s="15"/>
      <c r="D10" s="16"/>
      <c r="E10" s="5"/>
      <c r="F10" s="5"/>
      <c r="G10" s="5"/>
      <c r="H10" s="5"/>
      <c r="I10" s="5"/>
      <c r="J10" s="5"/>
      <c r="K10" s="5"/>
      <c r="L10" s="5"/>
      <c r="M10" s="5"/>
      <c r="N10" s="17"/>
      <c r="O10" s="9"/>
      <c r="P10" s="9"/>
    </row>
    <row r="11" spans="1:16" ht="15.75" x14ac:dyDescent="0.3">
      <c r="A11" s="6"/>
      <c r="B11" s="256" t="s">
        <v>4</v>
      </c>
      <c r="C11" s="256"/>
      <c r="D11" s="256"/>
      <c r="E11" s="257" t="s">
        <v>221</v>
      </c>
      <c r="F11" s="257"/>
      <c r="G11" s="257"/>
      <c r="H11" s="257"/>
      <c r="I11" s="257"/>
      <c r="J11" s="257"/>
      <c r="K11" s="257"/>
      <c r="L11" s="257"/>
      <c r="M11" s="257"/>
      <c r="N11" s="8"/>
      <c r="O11" s="9"/>
      <c r="P11" s="9"/>
    </row>
    <row r="12" spans="1:16" ht="15.75" x14ac:dyDescent="0.3">
      <c r="A12" s="6"/>
      <c r="B12" s="18"/>
      <c r="C12" s="18"/>
      <c r="D12" s="18"/>
      <c r="E12" s="19"/>
      <c r="F12" s="20"/>
      <c r="G12" s="19"/>
      <c r="H12" s="19"/>
      <c r="I12" s="19"/>
      <c r="J12" s="19"/>
      <c r="K12" s="19"/>
      <c r="L12" s="19"/>
      <c r="M12" s="19"/>
      <c r="N12" s="8"/>
      <c r="O12" s="9"/>
      <c r="P12" s="9"/>
    </row>
    <row r="13" spans="1:16" ht="15.75" x14ac:dyDescent="0.3">
      <c r="A13" s="6"/>
      <c r="B13" s="256" t="s">
        <v>5</v>
      </c>
      <c r="C13" s="256"/>
      <c r="D13" s="256"/>
      <c r="E13" s="19"/>
      <c r="F13" s="21">
        <v>0.3</v>
      </c>
      <c r="G13" s="19"/>
      <c r="H13" s="19"/>
      <c r="I13" s="19"/>
      <c r="J13" s="19"/>
      <c r="K13" s="19"/>
      <c r="L13" s="19"/>
      <c r="M13" s="19"/>
      <c r="N13" s="8"/>
      <c r="O13" s="9"/>
      <c r="P13" s="9"/>
    </row>
    <row r="14" spans="1:16" ht="15.75" x14ac:dyDescent="0.3">
      <c r="A14" s="6"/>
      <c r="B14" s="18"/>
      <c r="C14" s="18"/>
      <c r="D14" s="18"/>
      <c r="E14" s="22"/>
      <c r="F14" s="22"/>
      <c r="G14" s="22"/>
      <c r="H14" s="22"/>
      <c r="I14" s="22"/>
      <c r="J14" s="22"/>
      <c r="K14" s="22"/>
      <c r="L14" s="22"/>
      <c r="M14" s="22"/>
      <c r="N14" s="8"/>
      <c r="O14" s="9"/>
      <c r="P14" s="9"/>
    </row>
    <row r="15" spans="1:16" ht="15.75" x14ac:dyDescent="0.3">
      <c r="A15" s="6"/>
      <c r="B15" s="258" t="s">
        <v>6</v>
      </c>
      <c r="C15" s="258"/>
      <c r="D15" s="258"/>
      <c r="E15" s="259" t="s">
        <v>222</v>
      </c>
      <c r="F15" s="259"/>
      <c r="G15" s="259"/>
      <c r="H15" s="259"/>
      <c r="I15" s="259"/>
      <c r="J15" s="259"/>
      <c r="K15" s="259"/>
      <c r="L15" s="259"/>
      <c r="M15" s="259"/>
      <c r="N15" s="8"/>
      <c r="O15" s="9"/>
      <c r="P15" s="9"/>
    </row>
    <row r="16" spans="1:16" ht="15.75" x14ac:dyDescent="0.3">
      <c r="A16" s="6"/>
      <c r="B16" s="23"/>
      <c r="C16" s="23"/>
      <c r="D16" s="23"/>
      <c r="E16" s="260"/>
      <c r="F16" s="260"/>
      <c r="G16" s="260"/>
      <c r="H16" s="260"/>
      <c r="I16" s="260"/>
      <c r="J16" s="260"/>
      <c r="K16" s="260"/>
      <c r="L16" s="260"/>
      <c r="M16" s="260"/>
      <c r="N16" s="8"/>
      <c r="O16" s="9"/>
      <c r="P16" s="9"/>
    </row>
    <row r="17" spans="1:17" s="31" customFormat="1" ht="15.75" x14ac:dyDescent="0.3">
      <c r="A17" s="7"/>
      <c r="B17" s="24"/>
      <c r="C17" s="24"/>
      <c r="D17" s="24"/>
      <c r="E17" s="24"/>
      <c r="F17" s="22"/>
      <c r="G17" s="25"/>
      <c r="H17" s="25"/>
      <c r="I17" s="25"/>
      <c r="J17" s="26"/>
      <c r="K17" s="27"/>
      <c r="L17" s="28"/>
      <c r="M17" s="28"/>
      <c r="N17" s="29"/>
      <c r="O17" s="30"/>
      <c r="P17" s="30"/>
    </row>
    <row r="18" spans="1:17" ht="15.75" x14ac:dyDescent="0.3">
      <c r="A18" s="6"/>
      <c r="B18" s="24"/>
      <c r="C18" s="24"/>
      <c r="D18" s="23" t="s">
        <v>9</v>
      </c>
      <c r="E18" s="255" t="s">
        <v>223</v>
      </c>
      <c r="F18" s="255"/>
      <c r="G18" s="255"/>
      <c r="H18" s="255"/>
      <c r="I18" s="255"/>
      <c r="J18" s="255"/>
      <c r="K18" s="255"/>
      <c r="L18" s="255"/>
      <c r="M18" s="255"/>
      <c r="N18" s="8"/>
      <c r="O18" s="9"/>
      <c r="P18" s="9"/>
    </row>
    <row r="19" spans="1:17" ht="15.75" x14ac:dyDescent="0.3">
      <c r="A19" s="6"/>
      <c r="B19" s="32"/>
      <c r="C19" s="24"/>
      <c r="D19" s="23"/>
      <c r="E19" s="24"/>
      <c r="F19" s="22"/>
      <c r="G19" s="25"/>
      <c r="H19" s="25"/>
      <c r="I19" s="25"/>
      <c r="J19" s="26"/>
      <c r="K19" s="27"/>
      <c r="L19" s="28"/>
      <c r="M19" s="28"/>
      <c r="N19" s="8"/>
      <c r="O19" s="9"/>
      <c r="P19" s="9"/>
    </row>
    <row r="20" spans="1:17" ht="15" customHeight="1" x14ac:dyDescent="0.3">
      <c r="A20" s="6"/>
      <c r="B20" s="261" t="s">
        <v>11</v>
      </c>
      <c r="C20" s="263" t="s">
        <v>12</v>
      </c>
      <c r="D20" s="264"/>
      <c r="E20" s="264"/>
      <c r="F20" s="264"/>
      <c r="G20" s="264"/>
      <c r="H20" s="264"/>
      <c r="I20" s="264"/>
      <c r="J20" s="264"/>
      <c r="K20" s="269" t="s">
        <v>52</v>
      </c>
      <c r="L20" s="262" t="s">
        <v>13</v>
      </c>
      <c r="M20" s="262"/>
      <c r="N20" s="253"/>
      <c r="O20" s="9"/>
      <c r="P20" s="6"/>
    </row>
    <row r="21" spans="1:17" ht="16.5" customHeight="1" x14ac:dyDescent="0.3">
      <c r="A21" s="6"/>
      <c r="B21" s="261"/>
      <c r="C21" s="265"/>
      <c r="D21" s="266"/>
      <c r="E21" s="266"/>
      <c r="F21" s="266"/>
      <c r="G21" s="266"/>
      <c r="H21" s="266"/>
      <c r="I21" s="266"/>
      <c r="J21" s="266"/>
      <c r="K21" s="270"/>
      <c r="L21" s="262"/>
      <c r="M21" s="262"/>
      <c r="N21" s="253"/>
      <c r="O21" s="9"/>
      <c r="P21" s="6"/>
    </row>
    <row r="22" spans="1:17" ht="17.25" customHeight="1" x14ac:dyDescent="0.3">
      <c r="A22" s="6"/>
      <c r="B22" s="261"/>
      <c r="C22" s="267"/>
      <c r="D22" s="268"/>
      <c r="E22" s="268"/>
      <c r="F22" s="268"/>
      <c r="G22" s="268"/>
      <c r="H22" s="268"/>
      <c r="I22" s="268"/>
      <c r="J22" s="268"/>
      <c r="K22" s="271"/>
      <c r="L22" s="33" t="s">
        <v>14</v>
      </c>
      <c r="M22" s="33" t="s">
        <v>15</v>
      </c>
      <c r="N22" s="253"/>
      <c r="O22" s="9"/>
      <c r="P22" s="6"/>
    </row>
    <row r="23" spans="1:17" ht="17.25" customHeight="1" x14ac:dyDescent="0.3">
      <c r="A23" s="6"/>
      <c r="B23" s="74" t="s">
        <v>16</v>
      </c>
      <c r="C23" s="278" t="s">
        <v>97</v>
      </c>
      <c r="D23" s="280"/>
      <c r="E23" s="280"/>
      <c r="F23" s="280"/>
      <c r="G23" s="280"/>
      <c r="H23" s="280"/>
      <c r="I23" s="280"/>
      <c r="J23" s="281"/>
      <c r="K23" s="78" t="s">
        <v>62</v>
      </c>
      <c r="L23" s="75">
        <v>42736</v>
      </c>
      <c r="M23" s="76">
        <v>42766</v>
      </c>
      <c r="N23" s="253"/>
      <c r="O23" s="9"/>
      <c r="P23" s="6"/>
    </row>
    <row r="24" spans="1:17" ht="17.25" customHeight="1" x14ac:dyDescent="0.3">
      <c r="A24" s="6"/>
      <c r="B24" s="74" t="s">
        <v>26</v>
      </c>
      <c r="C24" s="278" t="s">
        <v>98</v>
      </c>
      <c r="D24" s="280"/>
      <c r="E24" s="280"/>
      <c r="F24" s="280"/>
      <c r="G24" s="280"/>
      <c r="H24" s="280"/>
      <c r="I24" s="280"/>
      <c r="J24" s="281"/>
      <c r="K24" s="79">
        <v>1</v>
      </c>
      <c r="L24" s="75">
        <v>42767</v>
      </c>
      <c r="M24" s="76">
        <v>42808</v>
      </c>
      <c r="N24" s="253"/>
      <c r="O24" s="9"/>
      <c r="P24" s="6"/>
    </row>
    <row r="25" spans="1:17" ht="21" customHeight="1" x14ac:dyDescent="0.3">
      <c r="A25" s="6"/>
      <c r="B25" s="34" t="s">
        <v>28</v>
      </c>
      <c r="C25" s="250" t="s">
        <v>102</v>
      </c>
      <c r="D25" s="252"/>
      <c r="E25" s="252"/>
      <c r="F25" s="252"/>
      <c r="G25" s="252"/>
      <c r="H25" s="252"/>
      <c r="I25" s="252"/>
      <c r="J25" s="252"/>
      <c r="K25" s="34">
        <v>46390</v>
      </c>
      <c r="L25" s="61">
        <v>42809</v>
      </c>
      <c r="M25" s="60">
        <v>42825</v>
      </c>
      <c r="N25" s="253"/>
      <c r="O25" s="9"/>
      <c r="P25" s="6"/>
    </row>
    <row r="26" spans="1:17" ht="17.25" customHeight="1" x14ac:dyDescent="0.3">
      <c r="A26" s="6"/>
      <c r="B26" s="34" t="s">
        <v>36</v>
      </c>
      <c r="C26" s="250" t="s">
        <v>99</v>
      </c>
      <c r="D26" s="251"/>
      <c r="E26" s="251"/>
      <c r="F26" s="251"/>
      <c r="G26" s="251"/>
      <c r="H26" s="251"/>
      <c r="I26" s="251"/>
      <c r="J26" s="251"/>
      <c r="K26" s="58">
        <v>1</v>
      </c>
      <c r="L26" s="61">
        <v>42826</v>
      </c>
      <c r="M26" s="60">
        <v>43069</v>
      </c>
      <c r="N26" s="37"/>
      <c r="O26" s="272"/>
      <c r="P26" s="272"/>
      <c r="Q26" s="38"/>
    </row>
    <row r="27" spans="1:17" ht="20.25" customHeight="1" x14ac:dyDescent="0.3">
      <c r="A27" s="6"/>
      <c r="B27" s="34" t="s">
        <v>37</v>
      </c>
      <c r="C27" s="250" t="s">
        <v>100</v>
      </c>
      <c r="D27" s="251"/>
      <c r="E27" s="251"/>
      <c r="F27" s="251"/>
      <c r="G27" s="251"/>
      <c r="H27" s="251"/>
      <c r="I27" s="251"/>
      <c r="J27" s="251"/>
      <c r="K27" s="58">
        <v>1</v>
      </c>
      <c r="L27" s="61">
        <v>42840</v>
      </c>
      <c r="M27" s="60">
        <v>43100</v>
      </c>
      <c r="N27" s="37"/>
      <c r="O27" s="9"/>
      <c r="P27" s="6"/>
    </row>
    <row r="28" spans="1:17" ht="15" customHeight="1" x14ac:dyDescent="0.3">
      <c r="A28" s="6"/>
      <c r="B28" s="34" t="s">
        <v>39</v>
      </c>
      <c r="C28" s="250" t="s">
        <v>101</v>
      </c>
      <c r="D28" s="251"/>
      <c r="E28" s="251"/>
      <c r="F28" s="251"/>
      <c r="G28" s="251"/>
      <c r="H28" s="251"/>
      <c r="I28" s="251"/>
      <c r="J28" s="251"/>
      <c r="K28" s="34">
        <v>2</v>
      </c>
      <c r="L28" s="61">
        <v>42750</v>
      </c>
      <c r="M28" s="60">
        <v>43100</v>
      </c>
      <c r="N28" s="37"/>
      <c r="O28" s="9"/>
      <c r="P28" s="6"/>
    </row>
    <row r="29" spans="1:17" ht="15.75" x14ac:dyDescent="0.3">
      <c r="A29" s="6"/>
      <c r="B29" s="7"/>
      <c r="C29" s="7"/>
      <c r="D29" s="2"/>
      <c r="E29" s="2"/>
      <c r="F29" s="2"/>
      <c r="G29" s="2"/>
      <c r="H29" s="2"/>
      <c r="I29" s="2"/>
      <c r="J29" s="2"/>
      <c r="K29" s="2"/>
      <c r="L29" s="40"/>
      <c r="M29" s="40"/>
      <c r="N29" s="8"/>
      <c r="O29" s="9"/>
      <c r="P29" s="9"/>
    </row>
    <row r="30" spans="1:17" ht="21" customHeight="1" x14ac:dyDescent="0.3">
      <c r="A30" s="6"/>
      <c r="B30" s="275" t="s">
        <v>40</v>
      </c>
      <c r="C30" s="275"/>
      <c r="D30" s="276" t="s">
        <v>219</v>
      </c>
      <c r="E30" s="276"/>
      <c r="F30" s="276"/>
      <c r="G30" s="276"/>
      <c r="I30" s="41"/>
      <c r="J30" s="41"/>
      <c r="K30" s="41"/>
      <c r="L30" s="41"/>
      <c r="M30" s="41"/>
      <c r="N30" s="8"/>
      <c r="O30" s="9"/>
      <c r="P30" s="9"/>
    </row>
    <row r="31" spans="1:17" ht="21" customHeight="1" x14ac:dyDescent="0.3">
      <c r="A31" s="6"/>
      <c r="B31" s="1"/>
      <c r="C31" s="2"/>
      <c r="D31" s="1"/>
      <c r="E31" s="1"/>
      <c r="F31" s="1"/>
      <c r="G31" s="42"/>
      <c r="I31" s="41"/>
      <c r="J31" s="41"/>
      <c r="K31" s="41"/>
      <c r="L31" s="41"/>
      <c r="M31" s="41"/>
      <c r="N31" s="8"/>
      <c r="O31" s="9"/>
      <c r="P31" s="9"/>
    </row>
    <row r="32" spans="1:17" ht="15.75" x14ac:dyDescent="0.3">
      <c r="A32" s="6"/>
      <c r="B32" s="3" t="s">
        <v>0</v>
      </c>
      <c r="C32" s="43"/>
      <c r="D32" s="273" t="s">
        <v>220</v>
      </c>
      <c r="E32" s="274"/>
      <c r="F32" s="274"/>
      <c r="G32" s="274"/>
      <c r="I32" s="26"/>
      <c r="J32" s="26"/>
      <c r="K32" s="26"/>
      <c r="L32" s="26"/>
      <c r="M32" s="26"/>
      <c r="N32" s="44"/>
      <c r="O32" s="6"/>
      <c r="P32" s="6"/>
    </row>
    <row r="33" spans="1:16" ht="15.75" x14ac:dyDescent="0.3">
      <c r="A33" s="6"/>
      <c r="B33" s="3"/>
      <c r="C33" s="43"/>
      <c r="D33" s="4"/>
      <c r="E33" s="4"/>
      <c r="F33" s="4"/>
      <c r="I33" s="26"/>
      <c r="J33" s="26"/>
      <c r="K33" s="26"/>
      <c r="L33" s="26"/>
      <c r="M33" s="26"/>
      <c r="N33" s="44"/>
      <c r="O33" s="6"/>
      <c r="P33" s="6"/>
    </row>
    <row r="34" spans="1:16" ht="16.5" customHeight="1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44"/>
      <c r="O34" s="6"/>
      <c r="P34" s="6"/>
    </row>
    <row r="35" spans="1:16" ht="16.5" x14ac:dyDescent="0.3">
      <c r="A35" s="45"/>
      <c r="B35" s="45"/>
      <c r="C35" s="45"/>
      <c r="D35" s="46"/>
      <c r="E35" s="45"/>
      <c r="F35" s="45"/>
      <c r="G35" s="45"/>
      <c r="H35" s="45"/>
      <c r="I35" s="45"/>
      <c r="J35" s="45"/>
      <c r="K35" s="45"/>
      <c r="L35" s="45"/>
      <c r="M35" s="45"/>
      <c r="N35" s="47"/>
      <c r="O35" s="45"/>
      <c r="P35" s="45"/>
    </row>
    <row r="36" spans="1:16" ht="16.5" x14ac:dyDescent="0.3">
      <c r="A36" s="45"/>
      <c r="B36" s="45"/>
      <c r="C36" s="45"/>
      <c r="D36" s="46"/>
      <c r="E36" s="45"/>
      <c r="F36" s="45"/>
      <c r="G36" s="45"/>
      <c r="H36" s="45"/>
      <c r="I36" s="45"/>
      <c r="J36" s="45"/>
      <c r="K36" s="45"/>
      <c r="L36" s="45"/>
      <c r="M36" s="45"/>
      <c r="N36" s="47"/>
      <c r="O36" s="45"/>
      <c r="P36" s="45"/>
    </row>
    <row r="37" spans="1:16" ht="16.5" x14ac:dyDescent="0.3">
      <c r="A37" s="45"/>
      <c r="B37" s="45"/>
      <c r="C37" s="45"/>
      <c r="D37" s="46"/>
      <c r="E37" s="45"/>
      <c r="F37" s="45"/>
      <c r="G37" s="45"/>
      <c r="H37" s="45"/>
      <c r="I37" s="45"/>
      <c r="J37" s="45"/>
      <c r="K37" s="45"/>
      <c r="L37" s="45"/>
      <c r="M37" s="45"/>
      <c r="N37" s="47"/>
      <c r="O37" s="45"/>
      <c r="P37" s="45"/>
    </row>
    <row r="38" spans="1:16" ht="16.5" x14ac:dyDescent="0.3">
      <c r="A38" s="45"/>
      <c r="B38" s="45"/>
      <c r="C38" s="45"/>
      <c r="D38" s="46"/>
      <c r="E38" s="45"/>
      <c r="F38" s="45"/>
      <c r="G38" s="45"/>
      <c r="H38" s="45"/>
      <c r="I38" s="45"/>
      <c r="J38" s="45"/>
      <c r="K38" s="45"/>
      <c r="L38" s="45"/>
      <c r="M38" s="45"/>
      <c r="N38" s="47"/>
      <c r="O38" s="45"/>
      <c r="P38" s="45"/>
    </row>
    <row r="39" spans="1:16" ht="16.5" x14ac:dyDescent="0.3">
      <c r="A39" s="45"/>
      <c r="B39" s="45"/>
      <c r="C39" s="45"/>
      <c r="D39" s="46"/>
      <c r="E39" s="45"/>
      <c r="F39" s="45"/>
      <c r="G39" s="45"/>
      <c r="H39" s="45"/>
      <c r="I39" s="45"/>
      <c r="J39" s="45"/>
      <c r="K39" s="45"/>
      <c r="L39" s="45"/>
      <c r="M39" s="45"/>
      <c r="N39" s="47"/>
      <c r="O39" s="45"/>
      <c r="P39" s="45"/>
    </row>
    <row r="40" spans="1:16" ht="16.5" x14ac:dyDescent="0.3">
      <c r="A40" s="45"/>
      <c r="B40" s="45"/>
      <c r="C40" s="45"/>
      <c r="D40" s="46"/>
      <c r="E40" s="45"/>
      <c r="F40" s="45"/>
      <c r="G40" s="45"/>
      <c r="H40" s="45"/>
      <c r="I40" s="45"/>
      <c r="J40" s="45"/>
      <c r="K40" s="45"/>
      <c r="L40" s="45"/>
      <c r="M40" s="45"/>
      <c r="N40" s="47"/>
      <c r="O40" s="45"/>
      <c r="P40" s="45"/>
    </row>
  </sheetData>
  <mergeCells count="24">
    <mergeCell ref="C24:J24"/>
    <mergeCell ref="D32:G32"/>
    <mergeCell ref="O26:P26"/>
    <mergeCell ref="B30:C30"/>
    <mergeCell ref="D30:G30"/>
    <mergeCell ref="C26:J26"/>
    <mergeCell ref="C27:J27"/>
    <mergeCell ref="C28:J28"/>
    <mergeCell ref="K20:K22"/>
    <mergeCell ref="N20:N25"/>
    <mergeCell ref="F4:M5"/>
    <mergeCell ref="E9:M9"/>
    <mergeCell ref="B11:D11"/>
    <mergeCell ref="E11:M11"/>
    <mergeCell ref="B13:D13"/>
    <mergeCell ref="B15:D15"/>
    <mergeCell ref="E15:M15"/>
    <mergeCell ref="E16:M16"/>
    <mergeCell ref="E18:M18"/>
    <mergeCell ref="B20:B22"/>
    <mergeCell ref="L20:M21"/>
    <mergeCell ref="C20:J22"/>
    <mergeCell ref="C25:J25"/>
    <mergeCell ref="C23:J23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79" orientation="landscape" r:id="rId1"/>
  <colBreaks count="1" manualBreakCount="1">
    <brk id="15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workbookViewId="0">
      <selection activeCell="D28" sqref="D28:I28"/>
    </sheetView>
  </sheetViews>
  <sheetFormatPr baseColWidth="10" defaultColWidth="11.42578125" defaultRowHeight="15" x14ac:dyDescent="0.25"/>
  <cols>
    <col min="1" max="1" width="2.42578125" style="14" customWidth="1"/>
    <col min="2" max="2" width="11.28515625" style="14" customWidth="1"/>
    <col min="3" max="3" width="13.28515625" style="14" customWidth="1"/>
    <col min="4" max="4" width="22.28515625" style="31" customWidth="1"/>
    <col min="5" max="5" width="11.42578125" style="14" customWidth="1"/>
    <col min="6" max="6" width="19.7109375" style="14" customWidth="1"/>
    <col min="7" max="7" width="11.42578125" style="14" customWidth="1"/>
    <col min="8" max="8" width="14.42578125" style="14" customWidth="1"/>
    <col min="9" max="9" width="11.42578125" style="14" hidden="1" customWidth="1"/>
    <col min="10" max="10" width="13.28515625" style="14" customWidth="1"/>
    <col min="11" max="11" width="17" style="14" customWidth="1"/>
    <col min="12" max="12" width="15.42578125" style="14" customWidth="1"/>
    <col min="13" max="13" width="16.140625" style="14" customWidth="1"/>
    <col min="14" max="14" width="13.140625" style="48" customWidth="1"/>
    <col min="15" max="16384" width="11.42578125" style="14"/>
  </cols>
  <sheetData>
    <row r="1" spans="1:16" s="10" customFormat="1" x14ac:dyDescent="0.3">
      <c r="A1" s="6"/>
      <c r="B1" s="6"/>
      <c r="C1" s="6"/>
      <c r="D1" s="7"/>
      <c r="E1" s="6"/>
      <c r="F1" s="6"/>
      <c r="G1" s="6"/>
      <c r="H1" s="6"/>
      <c r="I1" s="6"/>
      <c r="J1" s="6"/>
      <c r="K1" s="6"/>
      <c r="L1" s="6"/>
      <c r="M1" s="6"/>
      <c r="N1" s="8"/>
      <c r="O1" s="9"/>
      <c r="P1" s="9"/>
    </row>
    <row r="2" spans="1:16" s="10" customFormat="1" x14ac:dyDescent="0.3">
      <c r="A2" s="6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9"/>
    </row>
    <row r="3" spans="1:16" s="10" customFormat="1" x14ac:dyDescent="0.3">
      <c r="A3" s="6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8"/>
      <c r="O3" s="9"/>
      <c r="P3" s="9"/>
    </row>
    <row r="4" spans="1:16" s="10" customFormat="1" x14ac:dyDescent="0.3">
      <c r="A4" s="6"/>
      <c r="B4" s="6"/>
      <c r="C4" s="6"/>
      <c r="D4" s="7"/>
      <c r="E4" s="6"/>
      <c r="F4" s="254" t="s">
        <v>1</v>
      </c>
      <c r="G4" s="254"/>
      <c r="H4" s="254"/>
      <c r="I4" s="254"/>
      <c r="J4" s="254"/>
      <c r="K4" s="254"/>
      <c r="L4" s="254"/>
      <c r="M4" s="254"/>
      <c r="N4" s="8"/>
      <c r="O4" s="9"/>
      <c r="P4" s="9"/>
    </row>
    <row r="5" spans="1:16" s="10" customFormat="1" x14ac:dyDescent="0.3">
      <c r="A5" s="6"/>
      <c r="B5" s="6"/>
      <c r="C5" s="6"/>
      <c r="D5" s="7"/>
      <c r="E5" s="6"/>
      <c r="F5" s="254"/>
      <c r="G5" s="254"/>
      <c r="H5" s="254"/>
      <c r="I5" s="254"/>
      <c r="J5" s="254"/>
      <c r="K5" s="254"/>
      <c r="L5" s="254"/>
      <c r="M5" s="254"/>
      <c r="N5" s="8"/>
      <c r="O5" s="9"/>
      <c r="P5" s="9"/>
    </row>
    <row r="6" spans="1:16" ht="15.75" x14ac:dyDescent="0.3">
      <c r="A6" s="6"/>
      <c r="B6" s="6"/>
      <c r="C6" s="6"/>
      <c r="D6" s="7"/>
      <c r="E6" s="6"/>
      <c r="F6" s="13"/>
      <c r="G6" s="13"/>
      <c r="H6" s="13"/>
      <c r="I6" s="13"/>
      <c r="J6" s="13"/>
      <c r="K6" s="13"/>
      <c r="L6" s="13"/>
      <c r="M6" s="13"/>
      <c r="N6" s="8"/>
      <c r="O6" s="9"/>
      <c r="P6" s="9"/>
    </row>
    <row r="7" spans="1:16" ht="15.75" x14ac:dyDescent="0.3">
      <c r="A7" s="6"/>
      <c r="B7" s="6"/>
      <c r="C7" s="6"/>
      <c r="D7" s="7"/>
      <c r="E7" s="6"/>
      <c r="F7" s="13"/>
      <c r="G7" s="13"/>
      <c r="H7" s="13"/>
      <c r="I7" s="13"/>
      <c r="J7" s="13"/>
      <c r="K7" s="13"/>
      <c r="L7" s="13"/>
      <c r="M7" s="13"/>
      <c r="N7" s="8"/>
      <c r="O7" s="9"/>
      <c r="P7" s="9"/>
    </row>
    <row r="8" spans="1:16" ht="15.75" x14ac:dyDescent="0.3">
      <c r="A8" s="6"/>
      <c r="B8" s="6"/>
      <c r="C8" s="6"/>
      <c r="D8" s="7"/>
      <c r="E8" s="6"/>
      <c r="F8" s="13"/>
      <c r="G8" s="13"/>
      <c r="H8" s="13"/>
      <c r="I8" s="13"/>
      <c r="J8" s="13"/>
      <c r="K8" s="13"/>
      <c r="L8" s="13"/>
      <c r="M8" s="13"/>
      <c r="N8" s="8"/>
      <c r="O8" s="9"/>
      <c r="P8" s="9"/>
    </row>
    <row r="9" spans="1:16" ht="15.75" x14ac:dyDescent="0.3">
      <c r="B9" s="15"/>
      <c r="C9" s="15"/>
      <c r="D9" s="16" t="s">
        <v>2</v>
      </c>
      <c r="E9" s="255" t="s">
        <v>215</v>
      </c>
      <c r="F9" s="255"/>
      <c r="G9" s="255"/>
      <c r="H9" s="255"/>
      <c r="I9" s="255"/>
      <c r="J9" s="255"/>
      <c r="K9" s="255"/>
      <c r="L9" s="255"/>
      <c r="M9" s="255"/>
      <c r="N9" s="17"/>
      <c r="O9" s="9"/>
      <c r="P9" s="9"/>
    </row>
    <row r="10" spans="1:16" ht="15.75" x14ac:dyDescent="0.3">
      <c r="B10" s="15"/>
      <c r="C10" s="15"/>
      <c r="D10" s="16"/>
      <c r="E10" s="5"/>
      <c r="F10" s="5"/>
      <c r="G10" s="5"/>
      <c r="H10" s="5"/>
      <c r="I10" s="5"/>
      <c r="J10" s="5"/>
      <c r="K10" s="5"/>
      <c r="L10" s="5"/>
      <c r="M10" s="5"/>
      <c r="N10" s="17"/>
      <c r="O10" s="9"/>
      <c r="P10" s="9"/>
    </row>
    <row r="11" spans="1:16" ht="15.75" x14ac:dyDescent="0.3">
      <c r="A11" s="6"/>
      <c r="B11" s="256" t="s">
        <v>4</v>
      </c>
      <c r="C11" s="256"/>
      <c r="D11" s="256"/>
      <c r="E11" s="257" t="s">
        <v>225</v>
      </c>
      <c r="F11" s="257"/>
      <c r="G11" s="257"/>
      <c r="H11" s="257"/>
      <c r="I11" s="257"/>
      <c r="J11" s="257"/>
      <c r="K11" s="257"/>
      <c r="L11" s="257"/>
      <c r="M11" s="257"/>
      <c r="N11" s="8"/>
      <c r="O11" s="9"/>
      <c r="P11" s="9"/>
    </row>
    <row r="12" spans="1:16" ht="15.75" x14ac:dyDescent="0.3">
      <c r="A12" s="6"/>
      <c r="B12" s="18"/>
      <c r="C12" s="18"/>
      <c r="D12" s="18"/>
      <c r="E12" s="19"/>
      <c r="F12" s="20"/>
      <c r="G12" s="19"/>
      <c r="H12" s="19"/>
      <c r="I12" s="19"/>
      <c r="J12" s="19"/>
      <c r="K12" s="19"/>
      <c r="L12" s="19"/>
      <c r="M12" s="19"/>
      <c r="N12" s="8"/>
      <c r="O12" s="9"/>
      <c r="P12" s="9"/>
    </row>
    <row r="13" spans="1:16" ht="15.75" x14ac:dyDescent="0.3">
      <c r="A13" s="6"/>
      <c r="B13" s="256" t="s">
        <v>5</v>
      </c>
      <c r="C13" s="256"/>
      <c r="D13" s="256"/>
      <c r="E13" s="19"/>
      <c r="F13" s="21">
        <v>0.15</v>
      </c>
      <c r="G13" s="19"/>
      <c r="H13" s="19"/>
      <c r="I13" s="19"/>
      <c r="J13" s="19"/>
      <c r="K13" s="19"/>
      <c r="L13" s="19"/>
      <c r="M13" s="19"/>
      <c r="N13" s="8"/>
      <c r="O13" s="9"/>
      <c r="P13" s="9"/>
    </row>
    <row r="14" spans="1:16" ht="15.75" x14ac:dyDescent="0.3">
      <c r="A14" s="6"/>
      <c r="B14" s="18"/>
      <c r="C14" s="18"/>
      <c r="D14" s="18"/>
      <c r="E14" s="22"/>
      <c r="F14" s="22"/>
      <c r="G14" s="22"/>
      <c r="H14" s="22"/>
      <c r="I14" s="22"/>
      <c r="J14" s="22"/>
      <c r="K14" s="22"/>
      <c r="L14" s="22"/>
      <c r="M14" s="22"/>
      <c r="N14" s="8"/>
      <c r="O14" s="9"/>
      <c r="P14" s="9"/>
    </row>
    <row r="15" spans="1:16" ht="15.75" x14ac:dyDescent="0.3">
      <c r="A15" s="6"/>
      <c r="B15" s="258" t="s">
        <v>6</v>
      </c>
      <c r="C15" s="258"/>
      <c r="D15" s="258"/>
      <c r="E15" s="259" t="s">
        <v>224</v>
      </c>
      <c r="F15" s="259"/>
      <c r="G15" s="259"/>
      <c r="H15" s="259"/>
      <c r="I15" s="259"/>
      <c r="J15" s="259"/>
      <c r="K15" s="259"/>
      <c r="L15" s="259"/>
      <c r="M15" s="259"/>
      <c r="N15" s="8"/>
      <c r="O15" s="9"/>
      <c r="P15" s="9"/>
    </row>
    <row r="16" spans="1:16" ht="15.75" x14ac:dyDescent="0.3">
      <c r="A16" s="6"/>
      <c r="B16" s="23"/>
      <c r="C16" s="23"/>
      <c r="D16" s="23"/>
      <c r="E16" s="260"/>
      <c r="F16" s="260"/>
      <c r="G16" s="260"/>
      <c r="H16" s="260"/>
      <c r="I16" s="260"/>
      <c r="J16" s="260"/>
      <c r="K16" s="260"/>
      <c r="L16" s="260"/>
      <c r="M16" s="260"/>
      <c r="N16" s="8"/>
      <c r="O16" s="9"/>
      <c r="P16" s="9"/>
    </row>
    <row r="17" spans="1:17" s="31" customFormat="1" ht="15.75" x14ac:dyDescent="0.3">
      <c r="A17" s="7"/>
      <c r="B17" s="24"/>
      <c r="C17" s="24"/>
      <c r="D17" s="24"/>
      <c r="E17" s="24"/>
      <c r="F17" s="22"/>
      <c r="G17" s="25"/>
      <c r="H17" s="25"/>
      <c r="I17" s="25"/>
      <c r="J17" s="26"/>
      <c r="K17" s="27"/>
      <c r="L17" s="28"/>
      <c r="M17" s="28"/>
      <c r="N17" s="29"/>
      <c r="O17" s="30"/>
      <c r="P17" s="30"/>
    </row>
    <row r="18" spans="1:17" ht="14.25" customHeight="1" x14ac:dyDescent="0.3">
      <c r="A18" s="6"/>
      <c r="B18" s="24"/>
      <c r="C18" s="24"/>
      <c r="D18" s="23" t="s">
        <v>9</v>
      </c>
      <c r="E18" s="255" t="s">
        <v>73</v>
      </c>
      <c r="F18" s="255"/>
      <c r="G18" s="255"/>
      <c r="H18" s="255"/>
      <c r="I18" s="255"/>
      <c r="J18" s="255"/>
      <c r="K18" s="255"/>
      <c r="L18" s="255"/>
      <c r="M18" s="255"/>
      <c r="N18" s="8"/>
      <c r="O18" s="9"/>
      <c r="P18" s="9"/>
    </row>
    <row r="19" spans="1:17" ht="21" customHeight="1" x14ac:dyDescent="0.3">
      <c r="A19" s="6"/>
      <c r="B19" s="32"/>
      <c r="C19" s="24"/>
      <c r="D19" s="23"/>
      <c r="E19" s="287" t="s">
        <v>226</v>
      </c>
      <c r="F19" s="287"/>
      <c r="G19" s="25"/>
      <c r="H19" s="25"/>
      <c r="I19" s="25"/>
      <c r="J19" s="26"/>
      <c r="K19" s="27"/>
      <c r="L19" s="28"/>
      <c r="M19" s="28"/>
      <c r="N19" s="8"/>
      <c r="O19" s="9"/>
      <c r="P19" s="9"/>
    </row>
    <row r="20" spans="1:17" ht="15" customHeight="1" x14ac:dyDescent="0.3">
      <c r="A20" s="6"/>
      <c r="B20" s="261" t="s">
        <v>11</v>
      </c>
      <c r="C20" s="263" t="s">
        <v>12</v>
      </c>
      <c r="D20" s="264"/>
      <c r="E20" s="264"/>
      <c r="F20" s="264"/>
      <c r="G20" s="264"/>
      <c r="H20" s="264"/>
      <c r="I20" s="264"/>
      <c r="J20" s="264"/>
      <c r="K20" s="269" t="s">
        <v>52</v>
      </c>
      <c r="L20" s="262" t="s">
        <v>13</v>
      </c>
      <c r="M20" s="262"/>
      <c r="N20" s="253"/>
      <c r="O20" s="9"/>
      <c r="P20" s="6"/>
    </row>
    <row r="21" spans="1:17" ht="16.5" customHeight="1" x14ac:dyDescent="0.3">
      <c r="A21" s="6"/>
      <c r="B21" s="261"/>
      <c r="C21" s="265"/>
      <c r="D21" s="266"/>
      <c r="E21" s="266"/>
      <c r="F21" s="266"/>
      <c r="G21" s="266"/>
      <c r="H21" s="266"/>
      <c r="I21" s="266"/>
      <c r="J21" s="266"/>
      <c r="K21" s="270"/>
      <c r="L21" s="262"/>
      <c r="M21" s="262"/>
      <c r="N21" s="253"/>
      <c r="O21" s="9"/>
      <c r="P21" s="6"/>
    </row>
    <row r="22" spans="1:17" ht="17.25" customHeight="1" x14ac:dyDescent="0.3">
      <c r="A22" s="6"/>
      <c r="B22" s="261"/>
      <c r="C22" s="267"/>
      <c r="D22" s="268"/>
      <c r="E22" s="268"/>
      <c r="F22" s="268"/>
      <c r="G22" s="268"/>
      <c r="H22" s="268"/>
      <c r="I22" s="268"/>
      <c r="J22" s="268"/>
      <c r="K22" s="271"/>
      <c r="L22" s="33" t="s">
        <v>14</v>
      </c>
      <c r="M22" s="33" t="s">
        <v>15</v>
      </c>
      <c r="N22" s="253"/>
      <c r="O22" s="9"/>
      <c r="P22" s="6"/>
    </row>
    <row r="23" spans="1:17" ht="30" customHeight="1" x14ac:dyDescent="0.3">
      <c r="A23" s="6"/>
      <c r="B23" s="34" t="s">
        <v>16</v>
      </c>
      <c r="C23" s="250" t="s">
        <v>104</v>
      </c>
      <c r="D23" s="252"/>
      <c r="E23" s="252"/>
      <c r="F23" s="252"/>
      <c r="G23" s="252"/>
      <c r="H23" s="252"/>
      <c r="I23" s="252"/>
      <c r="J23" s="252"/>
      <c r="K23" s="58">
        <v>1</v>
      </c>
      <c r="L23" s="35">
        <v>42675</v>
      </c>
      <c r="M23" s="36" t="s">
        <v>44</v>
      </c>
      <c r="N23" s="253"/>
      <c r="O23" s="9"/>
      <c r="P23" s="6"/>
    </row>
    <row r="24" spans="1:17" ht="17.25" customHeight="1" x14ac:dyDescent="0.3">
      <c r="A24" s="6"/>
      <c r="B24" s="34" t="s">
        <v>26</v>
      </c>
      <c r="C24" s="250" t="s">
        <v>105</v>
      </c>
      <c r="D24" s="252"/>
      <c r="E24" s="252"/>
      <c r="F24" s="252"/>
      <c r="G24" s="252"/>
      <c r="H24" s="252"/>
      <c r="I24" s="252"/>
      <c r="J24" s="252"/>
      <c r="K24" s="58">
        <v>1</v>
      </c>
      <c r="L24" s="35">
        <v>42675</v>
      </c>
      <c r="M24" s="36">
        <v>42735</v>
      </c>
      <c r="N24" s="37"/>
      <c r="O24" s="272"/>
      <c r="P24" s="272"/>
      <c r="Q24" s="38"/>
    </row>
    <row r="25" spans="1:17" ht="15.75" x14ac:dyDescent="0.3">
      <c r="A25" s="6"/>
      <c r="B25" s="7"/>
      <c r="C25" s="7"/>
      <c r="D25" s="2"/>
      <c r="E25" s="2"/>
      <c r="F25" s="2"/>
      <c r="G25" s="2"/>
      <c r="H25" s="2"/>
      <c r="I25" s="2"/>
      <c r="J25" s="2"/>
      <c r="K25" s="2"/>
      <c r="L25" s="40"/>
      <c r="M25" s="40"/>
      <c r="N25" s="8"/>
      <c r="O25" s="9"/>
      <c r="P25" s="9"/>
    </row>
    <row r="26" spans="1:17" ht="21" customHeight="1" x14ac:dyDescent="0.3">
      <c r="A26" s="6"/>
      <c r="B26" s="275" t="s">
        <v>40</v>
      </c>
      <c r="C26" s="275"/>
      <c r="D26" s="276" t="s">
        <v>219</v>
      </c>
      <c r="E26" s="276"/>
      <c r="F26" s="276"/>
      <c r="G26" s="276"/>
      <c r="H26" s="276"/>
      <c r="I26" s="276"/>
      <c r="J26" s="41"/>
      <c r="K26" s="41"/>
      <c r="L26" s="41"/>
      <c r="M26" s="41"/>
      <c r="N26" s="8"/>
      <c r="O26" s="9"/>
      <c r="P26" s="9"/>
    </row>
    <row r="27" spans="1:17" ht="21" customHeight="1" x14ac:dyDescent="0.3">
      <c r="A27" s="6"/>
      <c r="B27" s="1"/>
      <c r="C27" s="2"/>
      <c r="D27" s="1"/>
      <c r="E27" s="1"/>
      <c r="F27" s="1"/>
      <c r="G27" s="1"/>
      <c r="H27" s="1"/>
      <c r="I27" s="49"/>
      <c r="J27" s="41"/>
      <c r="K27" s="41"/>
      <c r="L27" s="41"/>
      <c r="M27" s="41"/>
      <c r="N27" s="8"/>
      <c r="O27" s="9"/>
      <c r="P27" s="9"/>
    </row>
    <row r="28" spans="1:17" ht="15.75" x14ac:dyDescent="0.3">
      <c r="A28" s="6"/>
      <c r="B28" s="3" t="s">
        <v>0</v>
      </c>
      <c r="C28" s="43"/>
      <c r="D28" s="274" t="s">
        <v>220</v>
      </c>
      <c r="E28" s="274"/>
      <c r="F28" s="274"/>
      <c r="G28" s="274"/>
      <c r="H28" s="274"/>
      <c r="I28" s="274"/>
      <c r="J28" s="26"/>
      <c r="K28" s="26"/>
      <c r="L28" s="26"/>
      <c r="M28" s="26"/>
      <c r="N28" s="44"/>
      <c r="O28" s="6"/>
      <c r="P28" s="6"/>
    </row>
    <row r="29" spans="1:17" ht="15.75" x14ac:dyDescent="0.3">
      <c r="A29" s="6"/>
      <c r="B29" s="3"/>
      <c r="C29" s="43"/>
      <c r="D29" s="4"/>
      <c r="E29" s="4"/>
      <c r="F29" s="4"/>
      <c r="I29" s="26"/>
      <c r="J29" s="26"/>
      <c r="K29" s="26"/>
      <c r="L29" s="26"/>
      <c r="M29" s="26"/>
      <c r="N29" s="44"/>
      <c r="O29" s="6"/>
      <c r="P29" s="6"/>
    </row>
    <row r="30" spans="1:17" ht="16.5" customHeight="1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44"/>
      <c r="O30" s="6"/>
      <c r="P30" s="6"/>
    </row>
    <row r="31" spans="1:17" ht="16.5" x14ac:dyDescent="0.3">
      <c r="A31" s="45"/>
      <c r="B31" s="45"/>
      <c r="C31" s="45"/>
      <c r="D31" s="46"/>
      <c r="E31" s="45"/>
      <c r="F31" s="45"/>
      <c r="G31" s="45"/>
      <c r="H31" s="45"/>
      <c r="I31" s="45"/>
      <c r="J31" s="45"/>
      <c r="K31" s="45"/>
      <c r="L31" s="45"/>
      <c r="M31" s="45"/>
      <c r="N31" s="47"/>
      <c r="O31" s="45"/>
      <c r="P31" s="45"/>
    </row>
    <row r="32" spans="1:17" ht="16.5" x14ac:dyDescent="0.3">
      <c r="A32" s="45"/>
      <c r="B32" s="45"/>
      <c r="C32" s="45"/>
      <c r="D32" s="46"/>
      <c r="E32" s="45"/>
      <c r="F32" s="45"/>
      <c r="G32" s="45"/>
      <c r="H32" s="45"/>
      <c r="I32" s="45"/>
      <c r="J32" s="45"/>
      <c r="K32" s="45"/>
      <c r="L32" s="45"/>
      <c r="M32" s="45"/>
      <c r="N32" s="47"/>
      <c r="O32" s="45"/>
      <c r="P32" s="45"/>
    </row>
    <row r="33" spans="1:16" ht="16.5" x14ac:dyDescent="0.3">
      <c r="A33" s="45"/>
      <c r="B33" s="45"/>
      <c r="C33" s="45"/>
      <c r="D33" s="46"/>
      <c r="E33" s="45"/>
      <c r="F33" s="45"/>
      <c r="G33" s="45"/>
      <c r="H33" s="45"/>
      <c r="I33" s="45"/>
      <c r="J33" s="45"/>
      <c r="K33" s="45"/>
      <c r="L33" s="45"/>
      <c r="M33" s="45"/>
      <c r="N33" s="47"/>
      <c r="O33" s="45"/>
      <c r="P33" s="45"/>
    </row>
    <row r="34" spans="1:16" ht="16.5" x14ac:dyDescent="0.3">
      <c r="A34" s="45"/>
      <c r="B34" s="45"/>
      <c r="C34" s="45"/>
      <c r="D34" s="46"/>
      <c r="E34" s="45"/>
      <c r="F34" s="45"/>
      <c r="G34" s="45"/>
      <c r="H34" s="45"/>
      <c r="I34" s="45"/>
      <c r="J34" s="45"/>
      <c r="K34" s="45"/>
      <c r="L34" s="45"/>
      <c r="M34" s="45"/>
      <c r="N34" s="47"/>
      <c r="O34" s="45"/>
      <c r="P34" s="45"/>
    </row>
    <row r="35" spans="1:16" ht="16.5" x14ac:dyDescent="0.3">
      <c r="A35" s="45"/>
      <c r="B35" s="45"/>
      <c r="C35" s="45"/>
      <c r="D35" s="46"/>
      <c r="E35" s="45"/>
      <c r="F35" s="45"/>
      <c r="G35" s="45"/>
      <c r="H35" s="45"/>
      <c r="I35" s="45"/>
      <c r="J35" s="45"/>
      <c r="K35" s="45"/>
      <c r="L35" s="45"/>
      <c r="M35" s="45"/>
      <c r="N35" s="47"/>
      <c r="O35" s="45"/>
      <c r="P35" s="45"/>
    </row>
    <row r="36" spans="1:16" ht="16.5" x14ac:dyDescent="0.3">
      <c r="A36" s="45"/>
      <c r="B36" s="45"/>
      <c r="C36" s="45"/>
      <c r="D36" s="46"/>
      <c r="E36" s="45"/>
      <c r="F36" s="45"/>
      <c r="G36" s="45"/>
      <c r="H36" s="45"/>
      <c r="I36" s="45"/>
      <c r="J36" s="45"/>
      <c r="K36" s="45"/>
      <c r="L36" s="45"/>
      <c r="M36" s="45"/>
      <c r="N36" s="47"/>
      <c r="O36" s="45"/>
      <c r="P36" s="45"/>
    </row>
  </sheetData>
  <mergeCells count="21">
    <mergeCell ref="D28:I28"/>
    <mergeCell ref="O24:P24"/>
    <mergeCell ref="B26:C26"/>
    <mergeCell ref="D26:I26"/>
    <mergeCell ref="C24:J24"/>
    <mergeCell ref="K20:K22"/>
    <mergeCell ref="N20:N23"/>
    <mergeCell ref="F4:M5"/>
    <mergeCell ref="E9:M9"/>
    <mergeCell ref="B11:D11"/>
    <mergeCell ref="E11:M11"/>
    <mergeCell ref="B13:D13"/>
    <mergeCell ref="B15:D15"/>
    <mergeCell ref="E15:M15"/>
    <mergeCell ref="E16:M16"/>
    <mergeCell ref="E18:M18"/>
    <mergeCell ref="B20:B22"/>
    <mergeCell ref="L20:M21"/>
    <mergeCell ref="C20:J22"/>
    <mergeCell ref="C23:J23"/>
    <mergeCell ref="E19:F19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opLeftCell="A7" zoomScale="80" zoomScaleNormal="80" workbookViewId="0">
      <selection activeCell="D38" sqref="D38:G38"/>
    </sheetView>
  </sheetViews>
  <sheetFormatPr baseColWidth="10" defaultColWidth="11.42578125" defaultRowHeight="15" x14ac:dyDescent="0.25"/>
  <cols>
    <col min="1" max="1" width="2.42578125" style="14" customWidth="1"/>
    <col min="2" max="2" width="11.28515625" style="14" customWidth="1"/>
    <col min="3" max="3" width="13.28515625" style="14" customWidth="1"/>
    <col min="4" max="4" width="22.28515625" style="31" customWidth="1"/>
    <col min="5" max="5" width="11.42578125" style="14" customWidth="1"/>
    <col min="6" max="6" width="19.7109375" style="14" customWidth="1"/>
    <col min="7" max="7" width="11.42578125" style="14" customWidth="1"/>
    <col min="8" max="8" width="14.42578125" style="14" customWidth="1"/>
    <col min="9" max="9" width="11.42578125" style="14" hidden="1" customWidth="1"/>
    <col min="10" max="10" width="13.28515625" style="14" customWidth="1"/>
    <col min="11" max="11" width="17" style="14" customWidth="1"/>
    <col min="12" max="12" width="15.42578125" style="14" customWidth="1"/>
    <col min="13" max="13" width="23.140625" style="14" customWidth="1"/>
    <col min="14" max="14" width="13.140625" style="48" customWidth="1"/>
    <col min="15" max="16384" width="11.42578125" style="14"/>
  </cols>
  <sheetData>
    <row r="1" spans="1:16" s="10" customFormat="1" x14ac:dyDescent="0.3">
      <c r="A1" s="6"/>
      <c r="B1" s="6"/>
      <c r="C1" s="6"/>
      <c r="D1" s="7"/>
      <c r="E1" s="6"/>
      <c r="F1" s="6"/>
      <c r="G1" s="6"/>
      <c r="H1" s="6"/>
      <c r="I1" s="6"/>
      <c r="J1" s="6"/>
      <c r="K1" s="6"/>
      <c r="L1" s="6"/>
      <c r="M1" s="6"/>
      <c r="N1" s="8"/>
      <c r="O1" s="9"/>
      <c r="P1" s="9"/>
    </row>
    <row r="2" spans="1:16" s="10" customFormat="1" x14ac:dyDescent="0.3">
      <c r="A2" s="6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9"/>
    </row>
    <row r="3" spans="1:16" s="10" customFormat="1" x14ac:dyDescent="0.3">
      <c r="A3" s="6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8"/>
      <c r="O3" s="9"/>
      <c r="P3" s="9"/>
    </row>
    <row r="4" spans="1:16" s="10" customFormat="1" x14ac:dyDescent="0.3">
      <c r="A4" s="6"/>
      <c r="B4" s="6"/>
      <c r="C4" s="6"/>
      <c r="D4" s="7"/>
      <c r="E4" s="6"/>
      <c r="F4" s="254" t="s">
        <v>1</v>
      </c>
      <c r="G4" s="254"/>
      <c r="H4" s="254"/>
      <c r="I4" s="254"/>
      <c r="J4" s="254"/>
      <c r="K4" s="254"/>
      <c r="L4" s="254"/>
      <c r="M4" s="254"/>
      <c r="N4" s="8"/>
      <c r="O4" s="9"/>
      <c r="P4" s="9"/>
    </row>
    <row r="5" spans="1:16" s="10" customFormat="1" x14ac:dyDescent="0.3">
      <c r="A5" s="6"/>
      <c r="B5" s="6"/>
      <c r="C5" s="6"/>
      <c r="D5" s="7"/>
      <c r="E5" s="6"/>
      <c r="F5" s="254"/>
      <c r="G5" s="254"/>
      <c r="H5" s="254"/>
      <c r="I5" s="254"/>
      <c r="J5" s="254"/>
      <c r="K5" s="254"/>
      <c r="L5" s="254"/>
      <c r="M5" s="254"/>
      <c r="N5" s="8"/>
      <c r="O5" s="9"/>
      <c r="P5" s="9"/>
    </row>
    <row r="6" spans="1:16" ht="15.75" x14ac:dyDescent="0.3">
      <c r="A6" s="6"/>
      <c r="B6" s="6"/>
      <c r="C6" s="6"/>
      <c r="D6" s="7"/>
      <c r="E6" s="6"/>
      <c r="F6" s="13"/>
      <c r="G6" s="13"/>
      <c r="H6" s="13"/>
      <c r="I6" s="13"/>
      <c r="J6" s="13"/>
      <c r="K6" s="13"/>
      <c r="L6" s="13"/>
      <c r="M6" s="13"/>
      <c r="N6" s="8"/>
      <c r="O6" s="9"/>
      <c r="P6" s="9"/>
    </row>
    <row r="7" spans="1:16" ht="15.75" x14ac:dyDescent="0.3">
      <c r="A7" s="6"/>
      <c r="B7" s="6"/>
      <c r="C7" s="6"/>
      <c r="D7" s="7"/>
      <c r="E7" s="6"/>
      <c r="F7" s="13"/>
      <c r="G7" s="13"/>
      <c r="H7" s="13"/>
      <c r="I7" s="13"/>
      <c r="J7" s="13"/>
      <c r="K7" s="13"/>
      <c r="L7" s="13"/>
      <c r="M7" s="13"/>
      <c r="N7" s="8"/>
      <c r="O7" s="9"/>
      <c r="P7" s="9"/>
    </row>
    <row r="8" spans="1:16" ht="15.75" x14ac:dyDescent="0.3">
      <c r="A8" s="6"/>
      <c r="B8" s="6"/>
      <c r="C8" s="6"/>
      <c r="D8" s="7"/>
      <c r="E8" s="6"/>
      <c r="F8" s="13"/>
      <c r="G8" s="13"/>
      <c r="H8" s="13"/>
      <c r="I8" s="13"/>
      <c r="J8" s="13"/>
      <c r="K8" s="13"/>
      <c r="L8" s="13"/>
      <c r="M8" s="13"/>
      <c r="N8" s="8"/>
      <c r="O8" s="9"/>
      <c r="P8" s="9"/>
    </row>
    <row r="9" spans="1:16" ht="15.75" x14ac:dyDescent="0.3">
      <c r="B9" s="15"/>
      <c r="C9" s="15"/>
      <c r="D9" s="16" t="s">
        <v>2</v>
      </c>
      <c r="E9" s="255" t="s">
        <v>215</v>
      </c>
      <c r="F9" s="255"/>
      <c r="G9" s="255"/>
      <c r="H9" s="255"/>
      <c r="I9" s="255"/>
      <c r="J9" s="255"/>
      <c r="K9" s="255"/>
      <c r="L9" s="255"/>
      <c r="M9" s="255"/>
      <c r="N9" s="17"/>
      <c r="O9" s="9"/>
      <c r="P9" s="9"/>
    </row>
    <row r="10" spans="1:16" ht="15.75" x14ac:dyDescent="0.3">
      <c r="B10" s="15"/>
      <c r="C10" s="15"/>
      <c r="D10" s="16"/>
      <c r="E10" s="5"/>
      <c r="F10" s="5"/>
      <c r="G10" s="5"/>
      <c r="H10" s="5"/>
      <c r="I10" s="5"/>
      <c r="J10" s="5"/>
      <c r="K10" s="5"/>
      <c r="L10" s="5"/>
      <c r="M10" s="5"/>
      <c r="N10" s="17"/>
      <c r="O10" s="9"/>
      <c r="P10" s="9"/>
    </row>
    <row r="11" spans="1:16" ht="15.75" x14ac:dyDescent="0.3">
      <c r="A11" s="6"/>
      <c r="B11" s="256" t="s">
        <v>4</v>
      </c>
      <c r="C11" s="256"/>
      <c r="D11" s="256"/>
      <c r="E11" s="259" t="s">
        <v>228</v>
      </c>
      <c r="F11" s="257"/>
      <c r="G11" s="257"/>
      <c r="H11" s="257"/>
      <c r="I11" s="257"/>
      <c r="J11" s="257"/>
      <c r="K11" s="257"/>
      <c r="L11" s="257"/>
      <c r="M11" s="257"/>
      <c r="N11" s="8"/>
      <c r="O11" s="9"/>
      <c r="P11" s="9"/>
    </row>
    <row r="12" spans="1:16" ht="15.75" x14ac:dyDescent="0.3">
      <c r="A12" s="6"/>
      <c r="B12" s="18"/>
      <c r="C12" s="18"/>
      <c r="D12" s="18"/>
      <c r="E12" s="19"/>
      <c r="F12" s="20"/>
      <c r="G12" s="19"/>
      <c r="H12" s="19"/>
      <c r="I12" s="19"/>
      <c r="J12" s="19"/>
      <c r="K12" s="19"/>
      <c r="L12" s="19"/>
      <c r="M12" s="19"/>
      <c r="N12" s="8"/>
      <c r="O12" s="9"/>
      <c r="P12" s="9"/>
    </row>
    <row r="13" spans="1:16" ht="15.75" x14ac:dyDescent="0.3">
      <c r="A13" s="6"/>
      <c r="B13" s="256" t="s">
        <v>5</v>
      </c>
      <c r="C13" s="256"/>
      <c r="D13" s="256"/>
      <c r="E13" s="19"/>
      <c r="F13" s="21">
        <v>0.05</v>
      </c>
      <c r="G13" s="19"/>
      <c r="H13" s="19"/>
      <c r="I13" s="19"/>
      <c r="J13" s="19"/>
      <c r="K13" s="19"/>
      <c r="L13" s="19"/>
      <c r="M13" s="19"/>
      <c r="N13" s="8"/>
      <c r="O13" s="9"/>
      <c r="P13" s="9"/>
    </row>
    <row r="14" spans="1:16" ht="15.75" x14ac:dyDescent="0.3">
      <c r="A14" s="6"/>
      <c r="B14" s="18"/>
      <c r="C14" s="18"/>
      <c r="D14" s="18"/>
      <c r="E14" s="22"/>
      <c r="F14" s="22"/>
      <c r="G14" s="22"/>
      <c r="H14" s="22"/>
      <c r="I14" s="22"/>
      <c r="J14" s="22"/>
      <c r="K14" s="22"/>
      <c r="L14" s="22"/>
      <c r="M14" s="22"/>
      <c r="N14" s="8"/>
      <c r="O14" s="9"/>
      <c r="P14" s="9"/>
    </row>
    <row r="15" spans="1:16" ht="15.75" x14ac:dyDescent="0.3">
      <c r="A15" s="6"/>
      <c r="B15" s="258" t="s">
        <v>6</v>
      </c>
      <c r="C15" s="258"/>
      <c r="D15" s="258"/>
      <c r="E15" s="259" t="s">
        <v>74</v>
      </c>
      <c r="F15" s="259"/>
      <c r="G15" s="259"/>
      <c r="H15" s="259"/>
      <c r="I15" s="259"/>
      <c r="J15" s="259"/>
      <c r="K15" s="259"/>
      <c r="L15" s="259"/>
      <c r="M15" s="259"/>
      <c r="N15" s="8"/>
      <c r="O15" s="9"/>
      <c r="P15" s="9"/>
    </row>
    <row r="16" spans="1:16" ht="15.75" x14ac:dyDescent="0.3">
      <c r="A16" s="6"/>
      <c r="B16" s="23"/>
      <c r="C16" s="23"/>
      <c r="D16" s="23"/>
      <c r="E16" s="260"/>
      <c r="F16" s="260"/>
      <c r="G16" s="260"/>
      <c r="H16" s="260"/>
      <c r="I16" s="260"/>
      <c r="J16" s="260"/>
      <c r="K16" s="260"/>
      <c r="L16" s="260"/>
      <c r="M16" s="260"/>
      <c r="N16" s="8"/>
      <c r="O16" s="9"/>
      <c r="P16" s="9"/>
    </row>
    <row r="17" spans="1:17" s="31" customFormat="1" ht="15.75" x14ac:dyDescent="0.3">
      <c r="A17" s="7"/>
      <c r="B17" s="24"/>
      <c r="C17" s="24"/>
      <c r="D17" s="24"/>
      <c r="E17" s="24"/>
      <c r="F17" s="22"/>
      <c r="G17" s="25"/>
      <c r="H17" s="25"/>
      <c r="I17" s="25"/>
      <c r="J17" s="26"/>
      <c r="K17" s="27"/>
      <c r="L17" s="28"/>
      <c r="M17" s="28"/>
      <c r="N17" s="29"/>
      <c r="O17" s="30"/>
      <c r="P17" s="30"/>
    </row>
    <row r="18" spans="1:17" ht="15.75" x14ac:dyDescent="0.3">
      <c r="A18" s="6"/>
      <c r="B18" s="24"/>
      <c r="C18" s="24"/>
      <c r="D18" s="23" t="s">
        <v>9</v>
      </c>
      <c r="E18" s="255" t="s">
        <v>227</v>
      </c>
      <c r="F18" s="255"/>
      <c r="G18" s="255"/>
      <c r="H18" s="255"/>
      <c r="I18" s="255"/>
      <c r="J18" s="255"/>
      <c r="K18" s="255"/>
      <c r="L18" s="255"/>
      <c r="M18" s="255"/>
      <c r="N18" s="8"/>
      <c r="O18" s="9"/>
      <c r="P18" s="9"/>
    </row>
    <row r="19" spans="1:17" ht="15.75" x14ac:dyDescent="0.3">
      <c r="A19" s="6"/>
      <c r="B19" s="32"/>
      <c r="C19" s="24"/>
      <c r="D19" s="23"/>
      <c r="E19" s="24"/>
      <c r="F19" s="22"/>
      <c r="G19" s="25"/>
      <c r="H19" s="25"/>
      <c r="I19" s="25"/>
      <c r="J19" s="26"/>
      <c r="K19" s="27"/>
      <c r="L19" s="28"/>
      <c r="M19" s="28"/>
      <c r="N19" s="8"/>
      <c r="O19" s="9"/>
      <c r="P19" s="9"/>
    </row>
    <row r="20" spans="1:17" ht="15" customHeight="1" x14ac:dyDescent="0.3">
      <c r="A20" s="6"/>
      <c r="B20" s="261" t="s">
        <v>11</v>
      </c>
      <c r="C20" s="263" t="s">
        <v>12</v>
      </c>
      <c r="D20" s="264"/>
      <c r="E20" s="264"/>
      <c r="F20" s="264"/>
      <c r="G20" s="264"/>
      <c r="H20" s="264"/>
      <c r="I20" s="264"/>
      <c r="J20" s="264"/>
      <c r="K20" s="269" t="s">
        <v>52</v>
      </c>
      <c r="L20" s="262" t="s">
        <v>13</v>
      </c>
      <c r="M20" s="262"/>
      <c r="N20" s="253"/>
      <c r="O20" s="9"/>
      <c r="P20" s="6"/>
    </row>
    <row r="21" spans="1:17" ht="16.5" customHeight="1" x14ac:dyDescent="0.3">
      <c r="A21" s="6"/>
      <c r="B21" s="261"/>
      <c r="C21" s="265"/>
      <c r="D21" s="266"/>
      <c r="E21" s="266"/>
      <c r="F21" s="266"/>
      <c r="G21" s="266"/>
      <c r="H21" s="266"/>
      <c r="I21" s="266"/>
      <c r="J21" s="266"/>
      <c r="K21" s="270"/>
      <c r="L21" s="262"/>
      <c r="M21" s="262"/>
      <c r="N21" s="253"/>
      <c r="O21" s="9"/>
      <c r="P21" s="6"/>
    </row>
    <row r="22" spans="1:17" ht="17.25" customHeight="1" x14ac:dyDescent="0.3">
      <c r="A22" s="6"/>
      <c r="B22" s="261"/>
      <c r="C22" s="267"/>
      <c r="D22" s="268"/>
      <c r="E22" s="268"/>
      <c r="F22" s="268"/>
      <c r="G22" s="268"/>
      <c r="H22" s="268"/>
      <c r="I22" s="268"/>
      <c r="J22" s="268"/>
      <c r="K22" s="271"/>
      <c r="L22" s="33" t="s">
        <v>14</v>
      </c>
      <c r="M22" s="33" t="s">
        <v>15</v>
      </c>
      <c r="N22" s="253"/>
      <c r="O22" s="9"/>
      <c r="P22" s="6"/>
    </row>
    <row r="23" spans="1:17" ht="21" customHeight="1" x14ac:dyDescent="0.3">
      <c r="A23" s="6"/>
      <c r="B23" s="34" t="s">
        <v>16</v>
      </c>
      <c r="C23" s="250" t="s">
        <v>115</v>
      </c>
      <c r="D23" s="252"/>
      <c r="E23" s="252"/>
      <c r="F23" s="252"/>
      <c r="G23" s="252"/>
      <c r="H23" s="252"/>
      <c r="I23" s="252"/>
      <c r="J23" s="252"/>
      <c r="K23" s="34" t="s">
        <v>85</v>
      </c>
      <c r="L23" s="35">
        <v>42736</v>
      </c>
      <c r="M23" s="36">
        <v>42781</v>
      </c>
      <c r="N23" s="253"/>
      <c r="O23" s="9"/>
      <c r="P23" s="6"/>
    </row>
    <row r="24" spans="1:17" ht="31.15" customHeight="1" x14ac:dyDescent="0.3">
      <c r="A24" s="6"/>
      <c r="B24" s="34" t="s">
        <v>26</v>
      </c>
      <c r="C24" s="250" t="s">
        <v>117</v>
      </c>
      <c r="D24" s="251"/>
      <c r="E24" s="251"/>
      <c r="F24" s="251"/>
      <c r="G24" s="251"/>
      <c r="H24" s="251"/>
      <c r="I24" s="251"/>
      <c r="J24" s="251"/>
      <c r="K24" s="34" t="s">
        <v>128</v>
      </c>
      <c r="L24" s="35">
        <v>42767</v>
      </c>
      <c r="M24" s="36">
        <v>42794</v>
      </c>
      <c r="N24" s="37"/>
      <c r="O24" s="39"/>
      <c r="P24" s="39"/>
      <c r="Q24" s="38"/>
    </row>
    <row r="25" spans="1:17" ht="32.25" customHeight="1" x14ac:dyDescent="0.3">
      <c r="A25" s="6"/>
      <c r="B25" s="34" t="s">
        <v>28</v>
      </c>
      <c r="C25" s="250" t="s">
        <v>214</v>
      </c>
      <c r="D25" s="251"/>
      <c r="E25" s="251"/>
      <c r="F25" s="251"/>
      <c r="G25" s="251"/>
      <c r="H25" s="251"/>
      <c r="I25" s="251"/>
      <c r="J25" s="251"/>
      <c r="K25" s="34" t="s">
        <v>107</v>
      </c>
      <c r="L25" s="35">
        <v>42795</v>
      </c>
      <c r="M25" s="36">
        <v>42855</v>
      </c>
      <c r="N25" s="37"/>
      <c r="O25" s="9"/>
      <c r="P25" s="6"/>
    </row>
    <row r="26" spans="1:17" ht="20.25" customHeight="1" x14ac:dyDescent="0.3">
      <c r="A26" s="6"/>
      <c r="B26" s="34" t="s">
        <v>36</v>
      </c>
      <c r="C26" s="250" t="s">
        <v>118</v>
      </c>
      <c r="D26" s="251"/>
      <c r="E26" s="251"/>
      <c r="F26" s="251"/>
      <c r="G26" s="251"/>
      <c r="H26" s="251"/>
      <c r="I26" s="251"/>
      <c r="J26" s="251"/>
      <c r="K26" s="34" t="s">
        <v>85</v>
      </c>
      <c r="L26" s="35">
        <v>42856</v>
      </c>
      <c r="M26" s="36">
        <v>43038</v>
      </c>
      <c r="N26" s="37"/>
      <c r="O26" s="9"/>
      <c r="P26" s="6"/>
    </row>
    <row r="27" spans="1:17" ht="26.25" customHeight="1" x14ac:dyDescent="0.3">
      <c r="A27" s="6"/>
      <c r="B27" s="34" t="s">
        <v>37</v>
      </c>
      <c r="C27" s="250" t="s">
        <v>119</v>
      </c>
      <c r="D27" s="251"/>
      <c r="E27" s="251"/>
      <c r="F27" s="251"/>
      <c r="G27" s="251"/>
      <c r="H27" s="251"/>
      <c r="I27" s="251"/>
      <c r="J27" s="251"/>
      <c r="K27" s="34" t="s">
        <v>85</v>
      </c>
      <c r="L27" s="35">
        <v>42898</v>
      </c>
      <c r="M27" s="36">
        <v>43100</v>
      </c>
      <c r="N27" s="37"/>
      <c r="O27" s="9"/>
      <c r="P27" s="6"/>
    </row>
    <row r="28" spans="1:17" ht="15.75" customHeight="1" x14ac:dyDescent="0.3">
      <c r="A28" s="6"/>
      <c r="B28" s="34" t="s">
        <v>39</v>
      </c>
      <c r="C28" s="250" t="s">
        <v>120</v>
      </c>
      <c r="D28" s="251"/>
      <c r="E28" s="251"/>
      <c r="F28" s="251"/>
      <c r="G28" s="251"/>
      <c r="H28" s="251"/>
      <c r="I28" s="251"/>
      <c r="J28" s="251"/>
      <c r="K28" s="72" t="s">
        <v>129</v>
      </c>
      <c r="L28" s="35">
        <v>42917</v>
      </c>
      <c r="M28" s="36">
        <v>43100</v>
      </c>
      <c r="N28" s="37"/>
      <c r="O28" s="9"/>
      <c r="P28" s="6"/>
    </row>
    <row r="29" spans="1:17" ht="15.75" customHeight="1" x14ac:dyDescent="0.3">
      <c r="A29" s="6"/>
      <c r="B29" s="34" t="s">
        <v>53</v>
      </c>
      <c r="C29" s="250" t="s">
        <v>121</v>
      </c>
      <c r="D29" s="251"/>
      <c r="E29" s="251"/>
      <c r="F29" s="251"/>
      <c r="G29" s="251"/>
      <c r="H29" s="251"/>
      <c r="I29" s="251"/>
      <c r="J29" s="251"/>
      <c r="K29" s="34" t="s">
        <v>130</v>
      </c>
      <c r="L29" s="35">
        <v>42948</v>
      </c>
      <c r="M29" s="36">
        <v>43100</v>
      </c>
      <c r="N29" s="37"/>
      <c r="O29" s="9"/>
      <c r="P29" s="6"/>
    </row>
    <row r="30" spans="1:17" ht="51" customHeight="1" x14ac:dyDescent="0.3">
      <c r="A30" s="6"/>
      <c r="B30" s="34" t="s">
        <v>75</v>
      </c>
      <c r="C30" s="250" t="s">
        <v>122</v>
      </c>
      <c r="D30" s="251"/>
      <c r="E30" s="251"/>
      <c r="F30" s="251"/>
      <c r="G30" s="251"/>
      <c r="H30" s="251"/>
      <c r="I30" s="251"/>
      <c r="J30" s="251"/>
      <c r="K30" s="34" t="s">
        <v>131</v>
      </c>
      <c r="L30" s="35">
        <v>42948</v>
      </c>
      <c r="M30" s="36">
        <v>43100</v>
      </c>
      <c r="N30" s="37"/>
      <c r="O30" s="9"/>
      <c r="P30" s="6"/>
    </row>
    <row r="31" spans="1:17" ht="29.45" customHeight="1" x14ac:dyDescent="0.3">
      <c r="A31" s="6"/>
      <c r="B31" s="34" t="s">
        <v>76</v>
      </c>
      <c r="C31" s="250" t="s">
        <v>123</v>
      </c>
      <c r="D31" s="251"/>
      <c r="E31" s="251"/>
      <c r="F31" s="251"/>
      <c r="G31" s="251"/>
      <c r="H31" s="251"/>
      <c r="I31" s="251"/>
      <c r="J31" s="251"/>
      <c r="K31" s="34" t="s">
        <v>132</v>
      </c>
      <c r="L31" s="35">
        <v>42948</v>
      </c>
      <c r="M31" s="36">
        <v>43100</v>
      </c>
      <c r="N31" s="37"/>
      <c r="O31" s="9"/>
      <c r="P31" s="6"/>
    </row>
    <row r="32" spans="1:17" ht="15" customHeight="1" x14ac:dyDescent="0.3">
      <c r="A32" s="6"/>
      <c r="B32" s="34" t="s">
        <v>77</v>
      </c>
      <c r="C32" s="250" t="s">
        <v>124</v>
      </c>
      <c r="D32" s="251"/>
      <c r="E32" s="251"/>
      <c r="F32" s="251"/>
      <c r="G32" s="251"/>
      <c r="H32" s="251"/>
      <c r="I32" s="251"/>
      <c r="J32" s="251"/>
      <c r="K32" s="34" t="s">
        <v>85</v>
      </c>
      <c r="L32" s="35">
        <v>42948</v>
      </c>
      <c r="M32" s="36">
        <v>43100</v>
      </c>
      <c r="N32" s="37"/>
      <c r="O32" s="9"/>
      <c r="P32" s="6"/>
    </row>
    <row r="33" spans="1:16" ht="15" customHeight="1" x14ac:dyDescent="0.3">
      <c r="A33" s="6"/>
      <c r="B33" s="34" t="s">
        <v>78</v>
      </c>
      <c r="C33" s="250" t="s">
        <v>125</v>
      </c>
      <c r="D33" s="251"/>
      <c r="E33" s="251"/>
      <c r="F33" s="251"/>
      <c r="G33" s="251"/>
      <c r="H33" s="251"/>
      <c r="I33" s="251"/>
      <c r="J33" s="251"/>
      <c r="K33" s="34" t="s">
        <v>107</v>
      </c>
      <c r="L33" s="35">
        <v>43009</v>
      </c>
      <c r="M33" s="36">
        <v>43100</v>
      </c>
      <c r="N33" s="37"/>
      <c r="O33" s="9"/>
      <c r="P33" s="6"/>
    </row>
    <row r="34" spans="1:16" ht="42.75" customHeight="1" x14ac:dyDescent="0.3">
      <c r="A34" s="6"/>
      <c r="B34" s="34" t="s">
        <v>79</v>
      </c>
      <c r="C34" s="250" t="s">
        <v>126</v>
      </c>
      <c r="D34" s="251"/>
      <c r="E34" s="251"/>
      <c r="F34" s="251"/>
      <c r="G34" s="251"/>
      <c r="H34" s="251"/>
      <c r="I34" s="251"/>
      <c r="J34" s="251"/>
      <c r="K34" s="34" t="s">
        <v>85</v>
      </c>
      <c r="L34" s="35">
        <v>43040</v>
      </c>
      <c r="M34" s="36">
        <v>43100</v>
      </c>
      <c r="N34" s="37"/>
      <c r="O34" s="9"/>
      <c r="P34" s="6"/>
    </row>
    <row r="35" spans="1:16" ht="27" customHeight="1" x14ac:dyDescent="0.3">
      <c r="A35" s="6"/>
      <c r="B35" s="34" t="s">
        <v>80</v>
      </c>
      <c r="C35" s="250" t="s">
        <v>127</v>
      </c>
      <c r="D35" s="251"/>
      <c r="E35" s="251"/>
      <c r="F35" s="251"/>
      <c r="G35" s="251"/>
      <c r="H35" s="251"/>
      <c r="I35" s="251"/>
      <c r="J35" s="251"/>
      <c r="K35" s="58">
        <v>1</v>
      </c>
      <c r="L35" s="35">
        <v>43040</v>
      </c>
      <c r="M35" s="36">
        <v>43100</v>
      </c>
      <c r="N35" s="8"/>
      <c r="O35" s="9"/>
      <c r="P35" s="9"/>
    </row>
    <row r="36" spans="1:16" ht="15.75" x14ac:dyDescent="0.3">
      <c r="A36" s="6"/>
      <c r="B36" s="275" t="s">
        <v>40</v>
      </c>
      <c r="C36" s="275"/>
      <c r="D36" s="276" t="s">
        <v>229</v>
      </c>
      <c r="E36" s="276"/>
      <c r="F36" s="276"/>
      <c r="G36" s="276"/>
      <c r="I36" s="41"/>
      <c r="J36" s="41"/>
      <c r="K36" s="41"/>
      <c r="L36" s="41"/>
      <c r="M36" s="41"/>
      <c r="N36" s="8"/>
      <c r="O36" s="9"/>
      <c r="P36" s="9"/>
    </row>
    <row r="37" spans="1:16" ht="15.75" x14ac:dyDescent="0.3">
      <c r="A37" s="6"/>
      <c r="B37" s="1"/>
      <c r="C37" s="2"/>
      <c r="D37" s="1"/>
      <c r="E37" s="1"/>
      <c r="F37" s="1"/>
      <c r="G37" s="42"/>
      <c r="I37" s="41"/>
      <c r="J37" s="41"/>
      <c r="K37" s="41"/>
      <c r="L37" s="41"/>
      <c r="M37" s="41"/>
      <c r="N37" s="8"/>
      <c r="O37" s="9"/>
      <c r="P37" s="9"/>
    </row>
    <row r="38" spans="1:16" ht="15.75" x14ac:dyDescent="0.3">
      <c r="A38" s="6"/>
      <c r="B38" s="3" t="s">
        <v>0</v>
      </c>
      <c r="C38" s="43"/>
      <c r="D38" s="273" t="s">
        <v>220</v>
      </c>
      <c r="E38" s="274"/>
      <c r="F38" s="274"/>
      <c r="G38" s="274"/>
      <c r="I38" s="26"/>
      <c r="J38" s="26"/>
      <c r="K38" s="26"/>
      <c r="L38" s="26"/>
      <c r="M38" s="26"/>
      <c r="N38" s="44"/>
      <c r="O38" s="6"/>
      <c r="P38" s="6"/>
    </row>
    <row r="39" spans="1:16" ht="15.75" x14ac:dyDescent="0.3">
      <c r="A39" s="6"/>
      <c r="B39" s="3"/>
      <c r="C39" s="43"/>
      <c r="D39" s="4"/>
      <c r="E39" s="4"/>
      <c r="F39" s="4"/>
      <c r="I39" s="26"/>
      <c r="J39" s="26"/>
      <c r="K39" s="26"/>
      <c r="L39" s="26"/>
      <c r="M39" s="26"/>
      <c r="N39" s="44"/>
      <c r="O39" s="6"/>
      <c r="P39" s="6"/>
    </row>
    <row r="40" spans="1:16" ht="15.7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44"/>
      <c r="O40" s="6"/>
      <c r="P40" s="6"/>
    </row>
    <row r="41" spans="1:16" ht="16.5" x14ac:dyDescent="0.3">
      <c r="A41" s="45"/>
      <c r="B41" s="45"/>
      <c r="C41" s="45"/>
      <c r="D41" s="46"/>
      <c r="E41" s="45"/>
      <c r="F41" s="45"/>
      <c r="G41" s="45"/>
      <c r="H41" s="45"/>
      <c r="I41" s="45"/>
      <c r="J41" s="45"/>
      <c r="K41" s="45"/>
      <c r="L41" s="45"/>
      <c r="M41" s="45"/>
      <c r="N41" s="47"/>
      <c r="O41" s="45"/>
      <c r="P41" s="45"/>
    </row>
    <row r="42" spans="1:16" ht="16.5" x14ac:dyDescent="0.3">
      <c r="A42" s="45"/>
      <c r="B42" s="45"/>
      <c r="C42" s="45"/>
      <c r="D42" s="46"/>
      <c r="E42" s="45"/>
      <c r="F42" s="45"/>
      <c r="G42" s="45"/>
      <c r="H42" s="45"/>
      <c r="I42" s="45"/>
      <c r="J42" s="45"/>
      <c r="K42" s="45"/>
      <c r="L42" s="45"/>
      <c r="M42" s="45"/>
      <c r="N42" s="47"/>
      <c r="O42" s="45"/>
      <c r="P42" s="45"/>
    </row>
    <row r="43" spans="1:16" ht="16.5" x14ac:dyDescent="0.3">
      <c r="A43" s="45"/>
      <c r="B43" s="45"/>
      <c r="C43" s="45"/>
      <c r="D43" s="46"/>
      <c r="E43" s="45"/>
      <c r="F43" s="45"/>
      <c r="G43" s="45"/>
      <c r="H43" s="45"/>
      <c r="I43" s="45"/>
      <c r="J43" s="45"/>
      <c r="K43" s="45"/>
      <c r="L43" s="45"/>
      <c r="M43" s="45"/>
      <c r="N43" s="47"/>
      <c r="O43" s="45"/>
      <c r="P43" s="45"/>
    </row>
    <row r="44" spans="1:16" ht="16.5" x14ac:dyDescent="0.3">
      <c r="A44" s="45"/>
      <c r="B44" s="45"/>
      <c r="C44" s="45"/>
      <c r="D44" s="46"/>
      <c r="E44" s="45"/>
      <c r="F44" s="45"/>
      <c r="G44" s="45"/>
      <c r="H44" s="45"/>
      <c r="I44" s="45"/>
      <c r="J44" s="45"/>
      <c r="K44" s="45"/>
      <c r="L44" s="45"/>
      <c r="M44" s="45"/>
      <c r="N44" s="47"/>
      <c r="O44" s="45"/>
      <c r="P44" s="45"/>
    </row>
    <row r="45" spans="1:16" ht="16.5" x14ac:dyDescent="0.3">
      <c r="A45" s="45"/>
      <c r="B45" s="45"/>
      <c r="C45" s="45"/>
      <c r="D45" s="46"/>
      <c r="E45" s="45"/>
      <c r="F45" s="45"/>
      <c r="G45" s="45"/>
      <c r="H45" s="45"/>
      <c r="I45" s="45"/>
      <c r="J45" s="45"/>
      <c r="K45" s="45"/>
      <c r="L45" s="45"/>
      <c r="M45" s="45"/>
      <c r="N45" s="47"/>
      <c r="O45" s="45"/>
      <c r="P45" s="45"/>
    </row>
    <row r="46" spans="1:16" ht="16.5" x14ac:dyDescent="0.3">
      <c r="A46" s="45"/>
      <c r="B46" s="45"/>
      <c r="C46" s="45"/>
      <c r="D46" s="46"/>
      <c r="E46" s="45"/>
      <c r="F46" s="45"/>
      <c r="G46" s="45"/>
      <c r="H46" s="45"/>
      <c r="I46" s="45"/>
      <c r="J46" s="45"/>
      <c r="K46" s="45"/>
      <c r="L46" s="45"/>
      <c r="M46" s="45"/>
      <c r="N46" s="47"/>
      <c r="O46" s="45"/>
      <c r="P46" s="45"/>
    </row>
  </sheetData>
  <mergeCells count="30">
    <mergeCell ref="C35:J35"/>
    <mergeCell ref="B36:C36"/>
    <mergeCell ref="D36:G36"/>
    <mergeCell ref="D38:G38"/>
    <mergeCell ref="N20:N23"/>
    <mergeCell ref="C31:J31"/>
    <mergeCell ref="C32:J32"/>
    <mergeCell ref="C33:J33"/>
    <mergeCell ref="C34:J34"/>
    <mergeCell ref="C28:J28"/>
    <mergeCell ref="C29:J29"/>
    <mergeCell ref="C30:J30"/>
    <mergeCell ref="C24:J24"/>
    <mergeCell ref="C25:J25"/>
    <mergeCell ref="C26:J26"/>
    <mergeCell ref="C27:J27"/>
    <mergeCell ref="F4:M5"/>
    <mergeCell ref="E9:M9"/>
    <mergeCell ref="B11:D11"/>
    <mergeCell ref="E11:M11"/>
    <mergeCell ref="B13:D13"/>
    <mergeCell ref="C23:J23"/>
    <mergeCell ref="B15:D15"/>
    <mergeCell ref="E15:M15"/>
    <mergeCell ref="E16:M16"/>
    <mergeCell ref="E18:M18"/>
    <mergeCell ref="B20:B22"/>
    <mergeCell ref="L20:M21"/>
    <mergeCell ref="C20:J22"/>
    <mergeCell ref="K20:K22"/>
  </mergeCells>
  <pageMargins left="0.70866141732283472" right="0.70866141732283472" top="0.74803149606299213" bottom="0.74803149606299213" header="0.31496062992125984" footer="0.31496062992125984"/>
  <pageSetup paperSize="2295" scale="7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zoomScale="90" zoomScaleNormal="90" workbookViewId="0">
      <selection activeCell="D33" sqref="D33:G33"/>
    </sheetView>
  </sheetViews>
  <sheetFormatPr baseColWidth="10" defaultColWidth="11.42578125" defaultRowHeight="15" x14ac:dyDescent="0.25"/>
  <cols>
    <col min="1" max="1" width="2.42578125" style="14" customWidth="1"/>
    <col min="2" max="2" width="6.5703125" style="14" customWidth="1"/>
    <col min="3" max="3" width="13.28515625" style="14" customWidth="1"/>
    <col min="4" max="4" width="22.28515625" style="31" customWidth="1"/>
    <col min="5" max="5" width="11.42578125" style="14" customWidth="1"/>
    <col min="6" max="6" width="19.7109375" style="14" customWidth="1"/>
    <col min="7" max="7" width="11.42578125" style="14" customWidth="1"/>
    <col min="8" max="8" width="14.42578125" style="14" customWidth="1"/>
    <col min="9" max="9" width="11.42578125" style="14" hidden="1" customWidth="1"/>
    <col min="10" max="10" width="13.28515625" style="14" customWidth="1"/>
    <col min="11" max="11" width="12.85546875" style="14" customWidth="1"/>
    <col min="12" max="13" width="11.28515625" style="14" customWidth="1"/>
    <col min="14" max="14" width="13.140625" style="48" customWidth="1"/>
    <col min="15" max="16384" width="11.42578125" style="14"/>
  </cols>
  <sheetData>
    <row r="1" spans="1:16" s="10" customFormat="1" x14ac:dyDescent="0.3">
      <c r="A1" s="6"/>
      <c r="B1" s="6"/>
      <c r="C1" s="6"/>
      <c r="D1" s="7"/>
      <c r="E1" s="6"/>
      <c r="F1" s="6"/>
      <c r="G1" s="6"/>
      <c r="H1" s="6"/>
      <c r="I1" s="6"/>
      <c r="J1" s="6"/>
      <c r="K1" s="6"/>
      <c r="L1" s="6"/>
      <c r="M1" s="6"/>
      <c r="N1" s="8"/>
      <c r="O1" s="9"/>
      <c r="P1" s="9"/>
    </row>
    <row r="2" spans="1:16" s="10" customFormat="1" x14ac:dyDescent="0.3">
      <c r="A2" s="6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9"/>
    </row>
    <row r="3" spans="1:16" s="10" customFormat="1" x14ac:dyDescent="0.3">
      <c r="A3" s="6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8"/>
      <c r="O3" s="9"/>
      <c r="P3" s="9"/>
    </row>
    <row r="4" spans="1:16" s="10" customFormat="1" x14ac:dyDescent="0.3">
      <c r="A4" s="6"/>
      <c r="B4" s="6"/>
      <c r="C4" s="6"/>
      <c r="D4" s="7"/>
      <c r="E4" s="6"/>
      <c r="F4" s="254" t="s">
        <v>1</v>
      </c>
      <c r="G4" s="254"/>
      <c r="H4" s="254"/>
      <c r="I4" s="254"/>
      <c r="J4" s="254"/>
      <c r="K4" s="254"/>
      <c r="L4" s="254"/>
      <c r="M4" s="254"/>
      <c r="N4" s="8"/>
      <c r="O4" s="9"/>
      <c r="P4" s="9"/>
    </row>
    <row r="5" spans="1:16" s="10" customFormat="1" x14ac:dyDescent="0.3">
      <c r="A5" s="6"/>
      <c r="B5" s="6"/>
      <c r="C5" s="6"/>
      <c r="D5" s="7"/>
      <c r="E5" s="6"/>
      <c r="F5" s="254"/>
      <c r="G5" s="254"/>
      <c r="H5" s="254"/>
      <c r="I5" s="254"/>
      <c r="J5" s="254"/>
      <c r="K5" s="254"/>
      <c r="L5" s="254"/>
      <c r="M5" s="254"/>
      <c r="N5" s="8"/>
      <c r="O5" s="9"/>
      <c r="P5" s="9"/>
    </row>
    <row r="6" spans="1:16" ht="15.75" x14ac:dyDescent="0.3">
      <c r="A6" s="6"/>
      <c r="B6" s="6"/>
      <c r="C6" s="6"/>
      <c r="D6" s="7"/>
      <c r="E6" s="6"/>
      <c r="F6" s="13"/>
      <c r="G6" s="13"/>
      <c r="H6" s="13"/>
      <c r="I6" s="13"/>
      <c r="J6" s="13"/>
      <c r="K6" s="13"/>
      <c r="L6" s="13"/>
      <c r="M6" s="13"/>
      <c r="N6" s="8"/>
      <c r="O6" s="9"/>
      <c r="P6" s="9"/>
    </row>
    <row r="7" spans="1:16" ht="15.75" x14ac:dyDescent="0.3">
      <c r="A7" s="6"/>
      <c r="B7" s="6"/>
      <c r="C7" s="6"/>
      <c r="D7" s="7"/>
      <c r="E7" s="6"/>
      <c r="F7" s="13"/>
      <c r="G7" s="13"/>
      <c r="H7" s="13"/>
      <c r="I7" s="13"/>
      <c r="J7" s="13"/>
      <c r="K7" s="13"/>
      <c r="L7" s="13"/>
      <c r="M7" s="13"/>
      <c r="N7" s="8"/>
      <c r="O7" s="9"/>
      <c r="P7" s="9"/>
    </row>
    <row r="8" spans="1:16" ht="15.75" x14ac:dyDescent="0.3">
      <c r="A8" s="6"/>
      <c r="B8" s="6"/>
      <c r="C8" s="6"/>
      <c r="D8" s="7"/>
      <c r="E8" s="6"/>
      <c r="F8" s="13"/>
      <c r="G8" s="13"/>
      <c r="H8" s="13"/>
      <c r="I8" s="13"/>
      <c r="J8" s="13"/>
      <c r="K8" s="13"/>
      <c r="L8" s="13"/>
      <c r="M8" s="13"/>
      <c r="N8" s="8"/>
      <c r="O8" s="9"/>
      <c r="P8" s="9"/>
    </row>
    <row r="9" spans="1:16" ht="15.75" x14ac:dyDescent="0.3">
      <c r="B9" s="15"/>
      <c r="C9" s="15"/>
      <c r="D9" s="16" t="s">
        <v>2</v>
      </c>
      <c r="E9" s="255" t="s">
        <v>215</v>
      </c>
      <c r="F9" s="255"/>
      <c r="G9" s="255"/>
      <c r="H9" s="255"/>
      <c r="I9" s="255"/>
      <c r="J9" s="255"/>
      <c r="K9" s="255"/>
      <c r="L9" s="255"/>
      <c r="M9" s="255"/>
      <c r="N9" s="17"/>
      <c r="O9" s="9"/>
      <c r="P9" s="9"/>
    </row>
    <row r="10" spans="1:16" ht="15.75" x14ac:dyDescent="0.3">
      <c r="B10" s="15"/>
      <c r="C10" s="15"/>
      <c r="D10" s="16"/>
      <c r="E10" s="5"/>
      <c r="F10" s="5"/>
      <c r="G10" s="5"/>
      <c r="H10" s="5"/>
      <c r="I10" s="5"/>
      <c r="J10" s="5"/>
      <c r="K10" s="5"/>
      <c r="L10" s="5"/>
      <c r="M10" s="5"/>
      <c r="N10" s="17"/>
      <c r="O10" s="9"/>
      <c r="P10" s="9"/>
    </row>
    <row r="11" spans="1:16" ht="15.75" x14ac:dyDescent="0.3">
      <c r="A11" s="6"/>
      <c r="B11" s="256" t="s">
        <v>4</v>
      </c>
      <c r="C11" s="256"/>
      <c r="D11" s="256"/>
      <c r="E11" s="257" t="s">
        <v>230</v>
      </c>
      <c r="F11" s="257"/>
      <c r="G11" s="257"/>
      <c r="H11" s="257"/>
      <c r="I11" s="257"/>
      <c r="J11" s="257"/>
      <c r="K11" s="257"/>
      <c r="L11" s="257"/>
      <c r="M11" s="257"/>
      <c r="N11" s="8"/>
      <c r="O11" s="9"/>
      <c r="P11" s="9"/>
    </row>
    <row r="12" spans="1:16" ht="15.75" x14ac:dyDescent="0.3">
      <c r="A12" s="6"/>
      <c r="B12" s="240"/>
      <c r="C12" s="240"/>
      <c r="D12" s="240"/>
      <c r="E12" s="19"/>
      <c r="F12" s="241"/>
      <c r="G12" s="19"/>
      <c r="H12" s="19"/>
      <c r="I12" s="19"/>
      <c r="J12" s="19"/>
      <c r="K12" s="19"/>
      <c r="L12" s="19"/>
      <c r="M12" s="19"/>
      <c r="N12" s="8"/>
      <c r="O12" s="9"/>
      <c r="P12" s="9"/>
    </row>
    <row r="13" spans="1:16" ht="15.75" x14ac:dyDescent="0.3">
      <c r="A13" s="6"/>
      <c r="B13" s="256" t="s">
        <v>5</v>
      </c>
      <c r="C13" s="256"/>
      <c r="D13" s="256"/>
      <c r="E13" s="19"/>
      <c r="F13" s="21">
        <v>0.2</v>
      </c>
      <c r="G13" s="19"/>
      <c r="H13" s="19"/>
      <c r="I13" s="19"/>
      <c r="J13" s="19"/>
      <c r="K13" s="19"/>
      <c r="L13" s="19"/>
      <c r="M13" s="19"/>
      <c r="N13" s="8"/>
      <c r="O13" s="9"/>
      <c r="P13" s="9"/>
    </row>
    <row r="14" spans="1:16" ht="15.75" x14ac:dyDescent="0.3">
      <c r="A14" s="6"/>
      <c r="B14" s="240"/>
      <c r="C14" s="240"/>
      <c r="D14" s="240"/>
      <c r="E14" s="22"/>
      <c r="F14" s="22"/>
      <c r="G14" s="22"/>
      <c r="H14" s="22"/>
      <c r="I14" s="22"/>
      <c r="J14" s="22"/>
      <c r="K14" s="22"/>
      <c r="L14" s="22"/>
      <c r="M14" s="22"/>
      <c r="N14" s="8"/>
      <c r="O14" s="9"/>
      <c r="P14" s="9"/>
    </row>
    <row r="15" spans="1:16" ht="37.5" customHeight="1" x14ac:dyDescent="0.3">
      <c r="A15" s="6"/>
      <c r="B15" s="258" t="s">
        <v>6</v>
      </c>
      <c r="C15" s="258"/>
      <c r="D15" s="258"/>
      <c r="E15" s="297" t="s">
        <v>232</v>
      </c>
      <c r="F15" s="297"/>
      <c r="G15" s="297"/>
      <c r="H15" s="297"/>
      <c r="I15" s="297"/>
      <c r="J15" s="297"/>
      <c r="K15" s="297"/>
      <c r="L15" s="297"/>
      <c r="M15" s="297"/>
      <c r="N15" s="8"/>
      <c r="O15" s="9"/>
      <c r="P15" s="9"/>
    </row>
    <row r="16" spans="1:16" ht="15.75" x14ac:dyDescent="0.3">
      <c r="A16" s="6"/>
      <c r="B16" s="242"/>
      <c r="C16" s="242"/>
      <c r="D16" s="242"/>
      <c r="E16" s="298"/>
      <c r="F16" s="298"/>
      <c r="G16" s="298"/>
      <c r="H16" s="298"/>
      <c r="I16" s="298"/>
      <c r="J16" s="298"/>
      <c r="K16" s="298"/>
      <c r="L16" s="298"/>
      <c r="M16" s="298"/>
      <c r="N16" s="8"/>
      <c r="O16" s="9"/>
      <c r="P16" s="9"/>
    </row>
    <row r="17" spans="1:17" s="31" customFormat="1" ht="15.75" x14ac:dyDescent="0.3">
      <c r="A17" s="7"/>
      <c r="B17" s="24"/>
      <c r="C17" s="24"/>
      <c r="D17" s="24"/>
      <c r="E17" s="24"/>
      <c r="F17" s="22"/>
      <c r="G17" s="25"/>
      <c r="H17" s="25"/>
      <c r="I17" s="25"/>
      <c r="J17" s="26"/>
      <c r="K17" s="27"/>
      <c r="L17" s="28"/>
      <c r="M17" s="28"/>
      <c r="N17" s="29"/>
      <c r="O17" s="30"/>
      <c r="P17" s="30"/>
    </row>
    <row r="18" spans="1:17" ht="15.75" x14ac:dyDescent="0.3">
      <c r="A18" s="6"/>
      <c r="B18" s="24"/>
      <c r="C18" s="24"/>
      <c r="D18" s="242" t="s">
        <v>9</v>
      </c>
      <c r="E18" s="255" t="s">
        <v>231</v>
      </c>
      <c r="F18" s="255"/>
      <c r="G18" s="255"/>
      <c r="H18" s="255"/>
      <c r="I18" s="255"/>
      <c r="J18" s="255"/>
      <c r="K18" s="255"/>
      <c r="L18" s="255"/>
      <c r="M18" s="255"/>
      <c r="N18" s="8"/>
      <c r="O18" s="9"/>
      <c r="P18" s="9"/>
    </row>
    <row r="19" spans="1:17" ht="15.75" x14ac:dyDescent="0.3">
      <c r="A19" s="6"/>
      <c r="B19" s="32"/>
      <c r="C19" s="24"/>
      <c r="D19" s="242"/>
      <c r="E19" s="24"/>
      <c r="F19" s="22"/>
      <c r="G19" s="25"/>
      <c r="H19" s="25"/>
      <c r="I19" s="25"/>
      <c r="J19" s="26"/>
      <c r="K19" s="27"/>
      <c r="L19" s="28"/>
      <c r="M19" s="28"/>
      <c r="N19" s="8"/>
      <c r="O19" s="9"/>
      <c r="P19" s="9"/>
    </row>
    <row r="20" spans="1:17" ht="15" customHeight="1" x14ac:dyDescent="0.3">
      <c r="A20" s="6"/>
      <c r="B20" s="299" t="s">
        <v>11</v>
      </c>
      <c r="C20" s="300" t="s">
        <v>12</v>
      </c>
      <c r="D20" s="301"/>
      <c r="E20" s="301"/>
      <c r="F20" s="301"/>
      <c r="G20" s="301"/>
      <c r="H20" s="301"/>
      <c r="I20" s="301"/>
      <c r="J20" s="301"/>
      <c r="K20" s="306" t="s">
        <v>52</v>
      </c>
      <c r="L20" s="309" t="s">
        <v>13</v>
      </c>
      <c r="M20" s="309"/>
      <c r="N20" s="253"/>
      <c r="O20" s="9"/>
      <c r="P20" s="6"/>
    </row>
    <row r="21" spans="1:17" ht="16.5" customHeight="1" x14ac:dyDescent="0.3">
      <c r="A21" s="6"/>
      <c r="B21" s="299"/>
      <c r="C21" s="302"/>
      <c r="D21" s="303"/>
      <c r="E21" s="303"/>
      <c r="F21" s="303"/>
      <c r="G21" s="303"/>
      <c r="H21" s="303"/>
      <c r="I21" s="303"/>
      <c r="J21" s="303"/>
      <c r="K21" s="307"/>
      <c r="L21" s="309"/>
      <c r="M21" s="309"/>
      <c r="N21" s="253"/>
      <c r="O21" s="9"/>
      <c r="P21" s="6"/>
    </row>
    <row r="22" spans="1:17" ht="17.25" customHeight="1" x14ac:dyDescent="0.3">
      <c r="A22" s="6"/>
      <c r="B22" s="299"/>
      <c r="C22" s="304"/>
      <c r="D22" s="305"/>
      <c r="E22" s="305"/>
      <c r="F22" s="305"/>
      <c r="G22" s="305"/>
      <c r="H22" s="305"/>
      <c r="I22" s="305"/>
      <c r="J22" s="305"/>
      <c r="K22" s="308"/>
      <c r="L22" s="246" t="s">
        <v>14</v>
      </c>
      <c r="M22" s="246" t="s">
        <v>15</v>
      </c>
      <c r="N22" s="253"/>
      <c r="O22" s="9"/>
      <c r="P22" s="6"/>
    </row>
    <row r="23" spans="1:17" ht="65.25" customHeight="1" x14ac:dyDescent="0.3">
      <c r="A23" s="6"/>
      <c r="B23" s="59" t="s">
        <v>16</v>
      </c>
      <c r="C23" s="292" t="s">
        <v>65</v>
      </c>
      <c r="D23" s="293"/>
      <c r="E23" s="293"/>
      <c r="F23" s="293"/>
      <c r="G23" s="293"/>
      <c r="H23" s="293"/>
      <c r="I23" s="293"/>
      <c r="J23" s="296"/>
      <c r="K23" s="62" t="s">
        <v>66</v>
      </c>
      <c r="L23" s="63">
        <v>42736</v>
      </c>
      <c r="M23" s="64">
        <v>43100</v>
      </c>
      <c r="N23" s="253"/>
      <c r="O23" s="9"/>
      <c r="P23" s="6"/>
    </row>
    <row r="24" spans="1:17" ht="118.5" customHeight="1" x14ac:dyDescent="0.3">
      <c r="A24" s="6"/>
      <c r="B24" s="71" t="s">
        <v>26</v>
      </c>
      <c r="C24" s="289" t="s">
        <v>69</v>
      </c>
      <c r="D24" s="290"/>
      <c r="E24" s="290"/>
      <c r="F24" s="290"/>
      <c r="G24" s="290"/>
      <c r="H24" s="290"/>
      <c r="I24" s="290"/>
      <c r="J24" s="291"/>
      <c r="K24" s="68" t="s">
        <v>67</v>
      </c>
      <c r="L24" s="69">
        <v>42736</v>
      </c>
      <c r="M24" s="70">
        <v>43100</v>
      </c>
      <c r="N24" s="37"/>
      <c r="O24" s="272"/>
      <c r="P24" s="272"/>
      <c r="Q24" s="38"/>
    </row>
    <row r="25" spans="1:17" ht="118.5" customHeight="1" x14ac:dyDescent="0.3">
      <c r="A25" s="6"/>
      <c r="B25" s="71" t="s">
        <v>28</v>
      </c>
      <c r="C25" s="289" t="s">
        <v>70</v>
      </c>
      <c r="D25" s="290"/>
      <c r="E25" s="290"/>
      <c r="F25" s="290"/>
      <c r="G25" s="290"/>
      <c r="H25" s="290"/>
      <c r="I25" s="290"/>
      <c r="J25" s="291"/>
      <c r="K25" s="68" t="s">
        <v>68</v>
      </c>
      <c r="L25" s="69">
        <v>42736</v>
      </c>
      <c r="M25" s="70">
        <v>43100</v>
      </c>
      <c r="N25" s="37"/>
      <c r="O25" s="244"/>
      <c r="P25" s="244"/>
      <c r="Q25" s="38"/>
    </row>
    <row r="26" spans="1:17" ht="15.75" x14ac:dyDescent="0.3">
      <c r="A26" s="6"/>
      <c r="B26" s="59" t="s">
        <v>36</v>
      </c>
      <c r="C26" s="292" t="s">
        <v>233</v>
      </c>
      <c r="D26" s="293"/>
      <c r="E26" s="293"/>
      <c r="F26" s="293"/>
      <c r="G26" s="293"/>
      <c r="H26" s="293"/>
      <c r="I26" s="293"/>
      <c r="J26" s="293"/>
      <c r="K26" s="59" t="s">
        <v>71</v>
      </c>
      <c r="L26" s="65">
        <v>42767</v>
      </c>
      <c r="M26" s="66">
        <v>42947</v>
      </c>
      <c r="N26" s="8"/>
      <c r="O26" s="9"/>
      <c r="P26" s="9"/>
    </row>
    <row r="27" spans="1:17" ht="21" customHeight="1" x14ac:dyDescent="0.3">
      <c r="A27" s="6"/>
      <c r="B27" s="59" t="s">
        <v>37</v>
      </c>
      <c r="C27" s="294" t="s">
        <v>234</v>
      </c>
      <c r="D27" s="295"/>
      <c r="E27" s="295"/>
      <c r="F27" s="295"/>
      <c r="G27" s="295"/>
      <c r="H27" s="295"/>
      <c r="I27" s="295"/>
      <c r="J27" s="295"/>
      <c r="K27" s="59" t="s">
        <v>71</v>
      </c>
      <c r="L27" s="67">
        <v>42767</v>
      </c>
      <c r="M27" s="66">
        <v>42947</v>
      </c>
      <c r="N27" s="8"/>
      <c r="O27" s="9"/>
      <c r="P27" s="9"/>
    </row>
    <row r="28" spans="1:17" ht="21" customHeight="1" x14ac:dyDescent="0.3">
      <c r="A28" s="6"/>
      <c r="B28" s="59" t="s">
        <v>39</v>
      </c>
      <c r="C28" s="294" t="s">
        <v>235</v>
      </c>
      <c r="D28" s="295"/>
      <c r="E28" s="295"/>
      <c r="F28" s="295"/>
      <c r="G28" s="295"/>
      <c r="H28" s="295"/>
      <c r="I28" s="295"/>
      <c r="J28" s="295"/>
      <c r="K28" s="59" t="s">
        <v>71</v>
      </c>
      <c r="L28" s="67">
        <v>42767</v>
      </c>
      <c r="M28" s="66">
        <v>42947</v>
      </c>
      <c r="N28" s="8"/>
      <c r="O28" s="9"/>
      <c r="P28" s="9"/>
    </row>
    <row r="29" spans="1:17" ht="15.75" customHeight="1" x14ac:dyDescent="0.3">
      <c r="A29" s="6"/>
      <c r="B29" s="59" t="s">
        <v>53</v>
      </c>
      <c r="C29" s="294" t="s">
        <v>236</v>
      </c>
      <c r="D29" s="295"/>
      <c r="E29" s="295"/>
      <c r="F29" s="295"/>
      <c r="G29" s="295"/>
      <c r="H29" s="295"/>
      <c r="I29" s="295"/>
      <c r="J29" s="295"/>
      <c r="K29" s="59" t="s">
        <v>72</v>
      </c>
      <c r="L29" s="67">
        <v>42767</v>
      </c>
      <c r="M29" s="66">
        <v>42947</v>
      </c>
      <c r="N29" s="44"/>
      <c r="O29" s="9"/>
      <c r="P29" s="6"/>
    </row>
    <row r="30" spans="1:17" ht="15.75" x14ac:dyDescent="0.3">
      <c r="A30" s="6"/>
      <c r="B30" s="243"/>
      <c r="C30" s="288"/>
      <c r="D30" s="288"/>
      <c r="E30" s="288"/>
      <c r="F30" s="288"/>
      <c r="G30" s="288"/>
      <c r="H30" s="288"/>
      <c r="I30" s="288"/>
      <c r="J30" s="288"/>
      <c r="K30" s="243"/>
      <c r="L30" s="55"/>
      <c r="M30" s="56"/>
      <c r="N30" s="44"/>
      <c r="O30" s="6"/>
      <c r="P30" s="6"/>
    </row>
    <row r="31" spans="1:17" ht="16.5" customHeight="1" x14ac:dyDescent="0.3">
      <c r="A31" s="6"/>
      <c r="B31" s="275" t="s">
        <v>40</v>
      </c>
      <c r="C31" s="275"/>
      <c r="D31" s="276" t="s">
        <v>237</v>
      </c>
      <c r="E31" s="276"/>
      <c r="F31" s="276"/>
      <c r="G31" s="276"/>
      <c r="I31" s="41"/>
      <c r="J31" s="41"/>
      <c r="K31" s="41"/>
      <c r="L31" s="41"/>
      <c r="M31" s="41"/>
      <c r="N31" s="44"/>
      <c r="O31" s="6"/>
      <c r="P31" s="6"/>
    </row>
    <row r="32" spans="1:17" ht="16.5" x14ac:dyDescent="0.3">
      <c r="A32" s="45"/>
      <c r="B32" s="245"/>
      <c r="C32" s="2"/>
      <c r="D32" s="245"/>
      <c r="E32" s="245"/>
      <c r="F32" s="245"/>
      <c r="G32" s="42"/>
      <c r="I32" s="41"/>
      <c r="J32" s="41"/>
      <c r="K32" s="41"/>
      <c r="L32" s="41"/>
      <c r="M32" s="41"/>
      <c r="N32" s="47"/>
      <c r="O32" s="45"/>
      <c r="P32" s="45"/>
    </row>
    <row r="33" spans="1:16" ht="16.5" x14ac:dyDescent="0.3">
      <c r="A33" s="45"/>
      <c r="B33" s="3" t="s">
        <v>0</v>
      </c>
      <c r="C33" s="43"/>
      <c r="D33" s="273" t="s">
        <v>220</v>
      </c>
      <c r="E33" s="274"/>
      <c r="F33" s="274"/>
      <c r="G33" s="274"/>
      <c r="I33" s="26"/>
      <c r="J33" s="26"/>
      <c r="K33" s="26"/>
      <c r="L33" s="26"/>
      <c r="M33" s="26"/>
      <c r="N33" s="47"/>
      <c r="O33" s="45"/>
      <c r="P33" s="45"/>
    </row>
    <row r="34" spans="1:16" ht="16.5" x14ac:dyDescent="0.3">
      <c r="A34" s="45"/>
      <c r="B34" s="3"/>
      <c r="C34" s="43"/>
      <c r="D34" s="4"/>
      <c r="E34" s="4"/>
      <c r="F34" s="4"/>
      <c r="I34" s="26"/>
      <c r="J34" s="26"/>
      <c r="K34" s="26"/>
      <c r="L34" s="26"/>
      <c r="M34" s="26"/>
      <c r="N34" s="47"/>
      <c r="O34" s="45"/>
      <c r="P34" s="45"/>
    </row>
  </sheetData>
  <mergeCells count="25">
    <mergeCell ref="N20:N23"/>
    <mergeCell ref="C23:J23"/>
    <mergeCell ref="F4:M5"/>
    <mergeCell ref="E9:M9"/>
    <mergeCell ref="B11:D11"/>
    <mergeCell ref="E11:M11"/>
    <mergeCell ref="B13:D13"/>
    <mergeCell ref="B15:D15"/>
    <mergeCell ref="E15:M16"/>
    <mergeCell ref="E18:M18"/>
    <mergeCell ref="B20:B22"/>
    <mergeCell ref="C20:J22"/>
    <mergeCell ref="K20:K22"/>
    <mergeCell ref="L20:M21"/>
    <mergeCell ref="C30:J30"/>
    <mergeCell ref="B31:C31"/>
    <mergeCell ref="D31:G31"/>
    <mergeCell ref="D33:G33"/>
    <mergeCell ref="O24:P24"/>
    <mergeCell ref="C25:J25"/>
    <mergeCell ref="C26:J26"/>
    <mergeCell ref="C27:J27"/>
    <mergeCell ref="C29:J29"/>
    <mergeCell ref="C28:J28"/>
    <mergeCell ref="C24:J24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6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4" zoomScale="90" zoomScaleNormal="90" workbookViewId="0">
      <selection activeCell="C18" sqref="C18"/>
    </sheetView>
  </sheetViews>
  <sheetFormatPr baseColWidth="10" defaultColWidth="11.42578125" defaultRowHeight="15" x14ac:dyDescent="0.25"/>
  <cols>
    <col min="1" max="1" width="2.42578125" style="14" customWidth="1"/>
    <col min="2" max="2" width="6.5703125" style="14" customWidth="1"/>
    <col min="3" max="3" width="13.28515625" style="14" customWidth="1"/>
    <col min="4" max="4" width="22.28515625" style="31" customWidth="1"/>
    <col min="5" max="5" width="11.42578125" style="14" customWidth="1"/>
    <col min="6" max="6" width="19.7109375" style="14" customWidth="1"/>
    <col min="7" max="7" width="11.42578125" style="14" customWidth="1"/>
    <col min="8" max="8" width="14.42578125" style="14" customWidth="1"/>
    <col min="9" max="9" width="11.42578125" style="14" hidden="1" customWidth="1"/>
    <col min="10" max="10" width="13.28515625" style="14" customWidth="1"/>
    <col min="11" max="11" width="12.85546875" style="14" customWidth="1"/>
    <col min="12" max="13" width="11.28515625" style="14" customWidth="1"/>
    <col min="14" max="14" width="13.140625" style="48" customWidth="1"/>
    <col min="15" max="16384" width="11.42578125" style="14"/>
  </cols>
  <sheetData>
    <row r="1" spans="1:16" ht="16.5" x14ac:dyDescent="0.3">
      <c r="A1" s="6"/>
      <c r="B1" s="6"/>
      <c r="C1" s="6"/>
      <c r="D1" s="7"/>
      <c r="E1" s="6"/>
      <c r="F1" s="6"/>
      <c r="G1" s="6"/>
      <c r="H1" s="6"/>
      <c r="I1" s="6"/>
      <c r="J1" s="6"/>
      <c r="K1" s="6"/>
      <c r="L1" s="6"/>
      <c r="M1" s="6"/>
      <c r="N1" s="47"/>
      <c r="O1" s="45"/>
      <c r="P1" s="45"/>
    </row>
    <row r="2" spans="1:16" ht="16.5" x14ac:dyDescent="0.3">
      <c r="A2" s="6"/>
      <c r="B2" s="45"/>
      <c r="C2" s="45"/>
      <c r="D2" s="46"/>
      <c r="E2" s="45"/>
      <c r="F2" s="45"/>
      <c r="G2" s="45"/>
      <c r="H2" s="45"/>
      <c r="I2" s="45"/>
      <c r="J2" s="45"/>
      <c r="K2" s="45"/>
      <c r="L2" s="45"/>
      <c r="M2" s="45"/>
      <c r="N2" s="47"/>
      <c r="O2" s="45"/>
      <c r="P2" s="45"/>
    </row>
    <row r="3" spans="1:16" ht="16.5" x14ac:dyDescent="0.3">
      <c r="A3" s="6"/>
      <c r="B3" s="45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7"/>
      <c r="O3" s="45"/>
      <c r="P3" s="45"/>
    </row>
    <row r="4" spans="1:16" ht="16.5" x14ac:dyDescent="0.3">
      <c r="A4" s="6"/>
      <c r="B4" s="45"/>
      <c r="C4" s="45"/>
      <c r="D4" s="46"/>
      <c r="E4" s="45"/>
      <c r="F4" s="45"/>
      <c r="G4" s="45"/>
      <c r="H4" s="45"/>
      <c r="I4" s="45"/>
      <c r="J4" s="45"/>
      <c r="K4" s="45"/>
      <c r="L4" s="45"/>
      <c r="M4" s="45"/>
    </row>
    <row r="5" spans="1:16" ht="15.75" x14ac:dyDescent="0.3">
      <c r="A5" s="6"/>
      <c r="B5" s="6"/>
      <c r="C5" s="6"/>
      <c r="D5" s="7"/>
      <c r="E5" s="6"/>
      <c r="F5" s="6"/>
      <c r="G5" s="6"/>
      <c r="H5" s="6"/>
      <c r="I5" s="6"/>
      <c r="J5" s="6"/>
      <c r="K5" s="6"/>
      <c r="L5" s="6"/>
      <c r="M5" s="6"/>
    </row>
    <row r="6" spans="1:16" x14ac:dyDescent="0.2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6" ht="15.75" x14ac:dyDescent="0.3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6" ht="15.75" x14ac:dyDescent="0.3">
      <c r="A8" s="6"/>
      <c r="B8" s="6"/>
      <c r="C8" s="6"/>
      <c r="D8" s="7"/>
      <c r="E8" s="6"/>
      <c r="F8" s="254" t="s">
        <v>1</v>
      </c>
      <c r="G8" s="254"/>
      <c r="H8" s="254"/>
      <c r="I8" s="254"/>
      <c r="J8" s="254"/>
      <c r="K8" s="254"/>
      <c r="L8" s="254"/>
      <c r="M8" s="254"/>
    </row>
    <row r="9" spans="1:16" ht="15.75" x14ac:dyDescent="0.3">
      <c r="A9" s="6"/>
      <c r="B9" s="6"/>
      <c r="C9" s="6"/>
      <c r="D9" s="7"/>
      <c r="E9" s="6"/>
      <c r="F9" s="254"/>
      <c r="G9" s="254"/>
      <c r="H9" s="254"/>
      <c r="I9" s="254"/>
      <c r="J9" s="254"/>
      <c r="K9" s="254"/>
      <c r="L9" s="254"/>
      <c r="M9" s="254"/>
    </row>
    <row r="10" spans="1:16" ht="15.75" x14ac:dyDescent="0.3">
      <c r="A10" s="6"/>
      <c r="B10" s="15"/>
      <c r="C10" s="15"/>
      <c r="D10" s="16" t="s">
        <v>2</v>
      </c>
      <c r="E10" s="255" t="s">
        <v>45</v>
      </c>
      <c r="F10" s="255"/>
      <c r="G10" s="255"/>
      <c r="H10" s="255"/>
      <c r="I10" s="255"/>
      <c r="J10" s="255"/>
      <c r="K10" s="255"/>
      <c r="L10" s="255"/>
      <c r="M10" s="255"/>
    </row>
    <row r="11" spans="1:16" ht="15.75" x14ac:dyDescent="0.3">
      <c r="A11" s="6"/>
      <c r="B11" s="15"/>
      <c r="C11" s="15"/>
      <c r="D11" s="16"/>
      <c r="E11" s="5"/>
      <c r="F11" s="5"/>
      <c r="G11" s="5"/>
      <c r="H11" s="5"/>
      <c r="I11" s="5"/>
      <c r="J11" s="5"/>
      <c r="K11" s="5"/>
      <c r="L11" s="5"/>
      <c r="M11" s="5"/>
    </row>
    <row r="12" spans="1:16" ht="15.75" x14ac:dyDescent="0.3">
      <c r="A12" s="6"/>
      <c r="B12" s="256" t="s">
        <v>4</v>
      </c>
      <c r="C12" s="256"/>
      <c r="D12" s="256"/>
      <c r="E12" s="257" t="s">
        <v>238</v>
      </c>
      <c r="F12" s="257"/>
      <c r="G12" s="257"/>
      <c r="H12" s="257"/>
      <c r="I12" s="257"/>
      <c r="J12" s="257"/>
      <c r="K12" s="257"/>
      <c r="L12" s="257"/>
      <c r="M12" s="257"/>
    </row>
    <row r="13" spans="1:16" ht="15.75" x14ac:dyDescent="0.3">
      <c r="A13" s="6"/>
      <c r="B13" s="18"/>
      <c r="C13" s="18"/>
      <c r="D13" s="18"/>
      <c r="E13" s="19"/>
      <c r="F13" s="20"/>
      <c r="G13" s="19"/>
      <c r="H13" s="19"/>
      <c r="I13" s="19"/>
      <c r="J13" s="19"/>
      <c r="K13" s="19"/>
      <c r="L13" s="19"/>
      <c r="M13" s="19"/>
    </row>
    <row r="14" spans="1:16" ht="15.75" x14ac:dyDescent="0.3">
      <c r="A14" s="6"/>
      <c r="B14" s="256" t="s">
        <v>5</v>
      </c>
      <c r="C14" s="256"/>
      <c r="D14" s="256"/>
      <c r="E14" s="19"/>
      <c r="F14" s="21">
        <v>0.2</v>
      </c>
      <c r="G14" s="19"/>
      <c r="H14" s="19"/>
      <c r="I14" s="19"/>
      <c r="J14" s="19"/>
      <c r="K14" s="19"/>
      <c r="L14" s="19"/>
      <c r="M14" s="19"/>
    </row>
    <row r="15" spans="1:16" ht="15" customHeight="1" x14ac:dyDescent="0.3">
      <c r="A15" s="6"/>
      <c r="B15" s="18"/>
      <c r="C15" s="18"/>
      <c r="D15" s="18"/>
      <c r="E15" s="22"/>
      <c r="F15" s="22"/>
      <c r="G15" s="22"/>
      <c r="H15" s="22"/>
      <c r="I15" s="22"/>
      <c r="J15" s="22"/>
      <c r="K15" s="22"/>
      <c r="L15" s="22"/>
      <c r="M15" s="22"/>
    </row>
    <row r="16" spans="1:16" ht="15.75" x14ac:dyDescent="0.3">
      <c r="A16" s="6"/>
      <c r="B16" s="312" t="s">
        <v>6</v>
      </c>
      <c r="C16" s="312"/>
      <c r="D16" s="312"/>
      <c r="E16" s="313" t="s">
        <v>239</v>
      </c>
      <c r="F16" s="314"/>
      <c r="G16" s="314"/>
      <c r="H16" s="314"/>
      <c r="I16" s="314"/>
      <c r="J16" s="314"/>
      <c r="K16" s="314"/>
      <c r="L16" s="314"/>
      <c r="M16" s="314"/>
    </row>
    <row r="17" spans="1:13" ht="28.5" customHeight="1" x14ac:dyDescent="0.3">
      <c r="A17" s="6"/>
      <c r="B17" s="24"/>
      <c r="C17" s="24"/>
      <c r="D17" s="23" t="s">
        <v>9</v>
      </c>
      <c r="E17" s="342" t="s">
        <v>240</v>
      </c>
      <c r="F17" s="342"/>
      <c r="G17" s="342"/>
      <c r="H17" s="342"/>
      <c r="I17" s="342"/>
      <c r="J17" s="342"/>
      <c r="K17" s="342"/>
      <c r="L17" s="342"/>
      <c r="M17" s="342"/>
    </row>
    <row r="18" spans="1:13" ht="15" customHeight="1" x14ac:dyDescent="0.3">
      <c r="A18" s="6"/>
      <c r="B18" s="32"/>
      <c r="C18" s="24"/>
      <c r="D18" s="23"/>
      <c r="E18" s="24"/>
      <c r="F18" s="22"/>
      <c r="G18" s="25"/>
      <c r="H18" s="25"/>
      <c r="I18" s="25"/>
      <c r="J18" s="26"/>
      <c r="K18" s="27"/>
      <c r="L18" s="28"/>
      <c r="M18" s="28"/>
    </row>
    <row r="19" spans="1:13" ht="15" customHeight="1" x14ac:dyDescent="0.3">
      <c r="A19" s="6"/>
      <c r="B19" s="261" t="s">
        <v>11</v>
      </c>
      <c r="C19" s="263" t="s">
        <v>12</v>
      </c>
      <c r="D19" s="264"/>
      <c r="E19" s="264"/>
      <c r="F19" s="264"/>
      <c r="G19" s="264"/>
      <c r="H19" s="264"/>
      <c r="I19" s="264"/>
      <c r="J19" s="264"/>
      <c r="K19" s="269" t="s">
        <v>52</v>
      </c>
      <c r="L19" s="262" t="s">
        <v>13</v>
      </c>
      <c r="M19" s="262"/>
    </row>
    <row r="20" spans="1:13" ht="15" customHeight="1" x14ac:dyDescent="0.3">
      <c r="A20" s="6"/>
      <c r="B20" s="261"/>
      <c r="C20" s="265"/>
      <c r="D20" s="266"/>
      <c r="E20" s="266"/>
      <c r="F20" s="266"/>
      <c r="G20" s="266"/>
      <c r="H20" s="266"/>
      <c r="I20" s="266"/>
      <c r="J20" s="266"/>
      <c r="K20" s="270"/>
      <c r="L20" s="262"/>
      <c r="M20" s="262"/>
    </row>
    <row r="21" spans="1:13" ht="28.9" customHeight="1" x14ac:dyDescent="0.3">
      <c r="A21" s="6"/>
      <c r="B21" s="261"/>
      <c r="C21" s="267"/>
      <c r="D21" s="268"/>
      <c r="E21" s="268"/>
      <c r="F21" s="268"/>
      <c r="G21" s="268"/>
      <c r="H21" s="268"/>
      <c r="I21" s="268"/>
      <c r="J21" s="268"/>
      <c r="K21" s="271"/>
      <c r="L21" s="33" t="s">
        <v>14</v>
      </c>
      <c r="M21" s="33" t="s">
        <v>15</v>
      </c>
    </row>
    <row r="22" spans="1:13" ht="25.9" customHeight="1" x14ac:dyDescent="0.3">
      <c r="A22" s="6"/>
      <c r="B22" s="34" t="s">
        <v>16</v>
      </c>
      <c r="C22" s="250" t="s">
        <v>108</v>
      </c>
      <c r="D22" s="252"/>
      <c r="E22" s="252"/>
      <c r="F22" s="252"/>
      <c r="G22" s="252"/>
      <c r="H22" s="252"/>
      <c r="I22" s="252"/>
      <c r="J22" s="252"/>
      <c r="K22" s="34" t="s">
        <v>111</v>
      </c>
      <c r="L22" s="50">
        <v>42736</v>
      </c>
      <c r="M22" s="36">
        <v>43100</v>
      </c>
    </row>
    <row r="23" spans="1:13" ht="15" customHeight="1" x14ac:dyDescent="0.3">
      <c r="A23" s="6"/>
      <c r="B23" s="34" t="s">
        <v>26</v>
      </c>
      <c r="C23" s="250" t="s">
        <v>46</v>
      </c>
      <c r="D23" s="311"/>
      <c r="E23" s="311"/>
      <c r="F23" s="311"/>
      <c r="G23" s="311"/>
      <c r="H23" s="311"/>
      <c r="I23" s="311"/>
      <c r="J23" s="311"/>
      <c r="K23" s="58">
        <v>1</v>
      </c>
      <c r="L23" s="51">
        <v>43040</v>
      </c>
      <c r="M23" s="36">
        <v>43100</v>
      </c>
    </row>
    <row r="24" spans="1:13" ht="15" customHeight="1" x14ac:dyDescent="0.3">
      <c r="A24" s="6"/>
      <c r="B24" s="34" t="s">
        <v>28</v>
      </c>
      <c r="C24" s="250" t="s">
        <v>47</v>
      </c>
      <c r="D24" s="311"/>
      <c r="E24" s="311"/>
      <c r="F24" s="311"/>
      <c r="G24" s="311"/>
      <c r="H24" s="311"/>
      <c r="I24" s="311"/>
      <c r="J24" s="311"/>
      <c r="K24" s="58">
        <v>1</v>
      </c>
      <c r="L24" s="52">
        <v>43040</v>
      </c>
      <c r="M24" s="36">
        <v>43100</v>
      </c>
    </row>
    <row r="25" spans="1:13" ht="15" customHeight="1" x14ac:dyDescent="0.3">
      <c r="A25" s="6"/>
      <c r="B25" s="34" t="s">
        <v>36</v>
      </c>
      <c r="C25" s="250" t="s">
        <v>48</v>
      </c>
      <c r="D25" s="311"/>
      <c r="E25" s="311"/>
      <c r="F25" s="311"/>
      <c r="G25" s="311"/>
      <c r="H25" s="311"/>
      <c r="I25" s="311"/>
      <c r="J25" s="311"/>
      <c r="K25" s="58">
        <v>1</v>
      </c>
      <c r="L25" s="52">
        <v>43040</v>
      </c>
      <c r="M25" s="36">
        <v>43069</v>
      </c>
    </row>
    <row r="26" spans="1:13" ht="15" customHeight="1" x14ac:dyDescent="0.3">
      <c r="A26" s="6"/>
      <c r="B26" s="34" t="s">
        <v>37</v>
      </c>
      <c r="C26" s="250" t="s">
        <v>49</v>
      </c>
      <c r="D26" s="311"/>
      <c r="E26" s="311"/>
      <c r="F26" s="311"/>
      <c r="G26" s="311"/>
      <c r="H26" s="311"/>
      <c r="I26" s="311"/>
      <c r="J26" s="311"/>
      <c r="K26" s="58">
        <v>1</v>
      </c>
      <c r="L26" s="52">
        <v>43040</v>
      </c>
      <c r="M26" s="36">
        <v>43069</v>
      </c>
    </row>
    <row r="27" spans="1:13" ht="15" customHeight="1" x14ac:dyDescent="0.3">
      <c r="A27" s="6"/>
      <c r="B27" s="34" t="s">
        <v>39</v>
      </c>
      <c r="C27" s="250" t="s">
        <v>50</v>
      </c>
      <c r="D27" s="311"/>
      <c r="E27" s="311"/>
      <c r="F27" s="311"/>
      <c r="G27" s="311"/>
      <c r="H27" s="311"/>
      <c r="I27" s="311"/>
      <c r="J27" s="311"/>
      <c r="K27" s="58">
        <v>0.42</v>
      </c>
      <c r="L27" s="52">
        <v>43070</v>
      </c>
      <c r="M27" s="36">
        <v>43100</v>
      </c>
    </row>
    <row r="28" spans="1:13" ht="24.75" customHeight="1" x14ac:dyDescent="0.3">
      <c r="A28" s="6"/>
      <c r="B28" s="34" t="s">
        <v>53</v>
      </c>
      <c r="C28" s="250" t="s">
        <v>109</v>
      </c>
      <c r="D28" s="311"/>
      <c r="E28" s="311"/>
      <c r="F28" s="311"/>
      <c r="G28" s="311"/>
      <c r="H28" s="311"/>
      <c r="I28" s="311"/>
      <c r="J28" s="311"/>
      <c r="K28" s="34" t="s">
        <v>112</v>
      </c>
      <c r="L28" s="52">
        <v>43040</v>
      </c>
      <c r="M28" s="36">
        <v>43084</v>
      </c>
    </row>
    <row r="29" spans="1:13" ht="15.75" x14ac:dyDescent="0.3">
      <c r="A29" s="6"/>
      <c r="B29" s="34" t="s">
        <v>75</v>
      </c>
      <c r="C29" s="250" t="s">
        <v>110</v>
      </c>
      <c r="D29" s="311"/>
      <c r="E29" s="311"/>
      <c r="F29" s="311"/>
      <c r="G29" s="311"/>
      <c r="H29" s="311"/>
      <c r="I29" s="311"/>
      <c r="J29" s="311"/>
      <c r="K29" s="34" t="s">
        <v>106</v>
      </c>
      <c r="L29" s="52">
        <v>43070</v>
      </c>
      <c r="M29" s="36">
        <v>43084</v>
      </c>
    </row>
    <row r="30" spans="1:13" ht="15.75" x14ac:dyDescent="0.3">
      <c r="A30" s="6"/>
      <c r="B30" s="233" t="s">
        <v>76</v>
      </c>
      <c r="C30" s="285" t="s">
        <v>208</v>
      </c>
      <c r="D30" s="286"/>
      <c r="E30" s="286"/>
      <c r="F30" s="286"/>
      <c r="G30" s="286"/>
      <c r="H30" s="286"/>
      <c r="I30" s="286"/>
      <c r="J30" s="310"/>
      <c r="K30" s="233" t="s">
        <v>107</v>
      </c>
      <c r="L30" s="234">
        <v>43040</v>
      </c>
      <c r="M30" s="235">
        <v>43065</v>
      </c>
    </row>
    <row r="31" spans="1:13" ht="29.25" customHeight="1" x14ac:dyDescent="0.3">
      <c r="A31" s="6"/>
      <c r="B31" s="34" t="s">
        <v>77</v>
      </c>
      <c r="C31" s="250" t="s">
        <v>113</v>
      </c>
      <c r="D31" s="311"/>
      <c r="E31" s="311"/>
      <c r="F31" s="311"/>
      <c r="G31" s="311"/>
      <c r="H31" s="311"/>
      <c r="I31" s="311"/>
      <c r="J31" s="311"/>
      <c r="K31" s="34">
        <v>26</v>
      </c>
      <c r="L31" s="52">
        <v>43066</v>
      </c>
      <c r="M31" s="36">
        <v>43071</v>
      </c>
    </row>
    <row r="32" spans="1:13" ht="15.75" x14ac:dyDescent="0.3">
      <c r="A32" s="6"/>
      <c r="B32" s="34" t="s">
        <v>78</v>
      </c>
      <c r="C32" s="250" t="s">
        <v>51</v>
      </c>
      <c r="D32" s="311"/>
      <c r="E32" s="311"/>
      <c r="F32" s="311"/>
      <c r="G32" s="311"/>
      <c r="H32" s="311"/>
      <c r="I32" s="311"/>
      <c r="J32" s="311"/>
      <c r="K32" s="34">
        <v>26</v>
      </c>
      <c r="L32" s="52">
        <v>43040</v>
      </c>
      <c r="M32" s="36">
        <v>43084</v>
      </c>
    </row>
    <row r="33" spans="1:13" ht="15.75" x14ac:dyDescent="0.3">
      <c r="A33" s="6"/>
      <c r="B33" s="34" t="s">
        <v>79</v>
      </c>
      <c r="C33" s="250" t="s">
        <v>114</v>
      </c>
      <c r="D33" s="311"/>
      <c r="E33" s="311"/>
      <c r="F33" s="311"/>
      <c r="G33" s="311"/>
      <c r="H33" s="311"/>
      <c r="I33" s="311"/>
      <c r="J33" s="311"/>
      <c r="K33" s="58">
        <v>1</v>
      </c>
      <c r="L33" s="52">
        <v>43009</v>
      </c>
      <c r="M33" s="36">
        <v>43100</v>
      </c>
    </row>
    <row r="34" spans="1:13" ht="15.75" x14ac:dyDescent="0.3">
      <c r="A34" s="6"/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5"/>
      <c r="M34" s="56"/>
    </row>
    <row r="35" spans="1:13" ht="15.75" x14ac:dyDescent="0.3">
      <c r="B35" s="275" t="s">
        <v>40</v>
      </c>
      <c r="C35" s="275"/>
      <c r="D35" s="276" t="s">
        <v>237</v>
      </c>
      <c r="E35" s="276"/>
      <c r="F35" s="276"/>
      <c r="G35" s="276"/>
      <c r="I35" s="41"/>
      <c r="J35" s="41"/>
      <c r="K35" s="41"/>
      <c r="L35" s="41"/>
      <c r="M35" s="41"/>
    </row>
    <row r="36" spans="1:13" ht="15.75" x14ac:dyDescent="0.3">
      <c r="B36" s="1"/>
      <c r="C36" s="2"/>
      <c r="D36" s="1"/>
      <c r="E36" s="1"/>
      <c r="F36" s="1"/>
      <c r="G36" s="42"/>
      <c r="I36" s="41"/>
      <c r="J36" s="41"/>
      <c r="K36" s="41"/>
      <c r="L36" s="41"/>
      <c r="M36" s="41"/>
    </row>
    <row r="37" spans="1:13" ht="15.75" x14ac:dyDescent="0.3">
      <c r="B37" s="3" t="s">
        <v>0</v>
      </c>
      <c r="C37" s="43"/>
      <c r="D37" s="273" t="s">
        <v>220</v>
      </c>
      <c r="E37" s="273"/>
      <c r="F37" s="273"/>
      <c r="G37" s="273"/>
      <c r="I37" s="26"/>
      <c r="J37" s="26"/>
      <c r="K37" s="26"/>
      <c r="L37" s="26"/>
      <c r="M37" s="26"/>
    </row>
    <row r="38" spans="1:13" ht="15.75" x14ac:dyDescent="0.3">
      <c r="B38" s="3"/>
      <c r="C38" s="43"/>
      <c r="D38" s="4"/>
      <c r="E38" s="4"/>
      <c r="F38" s="4"/>
      <c r="I38" s="26"/>
      <c r="J38" s="26"/>
      <c r="K38" s="26"/>
      <c r="L38" s="26"/>
      <c r="M38" s="26"/>
    </row>
  </sheetData>
  <mergeCells count="27">
    <mergeCell ref="D37:G37"/>
    <mergeCell ref="B35:C35"/>
    <mergeCell ref="D35:G35"/>
    <mergeCell ref="C31:J31"/>
    <mergeCell ref="C32:J32"/>
    <mergeCell ref="C33:J33"/>
    <mergeCell ref="B14:D14"/>
    <mergeCell ref="E10:M10"/>
    <mergeCell ref="B12:D12"/>
    <mergeCell ref="E12:M12"/>
    <mergeCell ref="F8:M9"/>
    <mergeCell ref="B16:D16"/>
    <mergeCell ref="E16:M16"/>
    <mergeCell ref="E17:M17"/>
    <mergeCell ref="B19:B21"/>
    <mergeCell ref="L19:M20"/>
    <mergeCell ref="C30:J30"/>
    <mergeCell ref="K19:K21"/>
    <mergeCell ref="C25:J25"/>
    <mergeCell ref="C26:J26"/>
    <mergeCell ref="C27:J27"/>
    <mergeCell ref="C28:J28"/>
    <mergeCell ref="C19:J21"/>
    <mergeCell ref="C22:J22"/>
    <mergeCell ref="C23:J23"/>
    <mergeCell ref="C24:J24"/>
    <mergeCell ref="C29:J29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8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IF21"/>
  <sheetViews>
    <sheetView workbookViewId="0">
      <selection activeCell="C16" sqref="C16"/>
    </sheetView>
  </sheetViews>
  <sheetFormatPr baseColWidth="10" defaultColWidth="11.42578125" defaultRowHeight="18.75" x14ac:dyDescent="0.3"/>
  <cols>
    <col min="1" max="1" width="7.5703125" style="92" customWidth="1"/>
    <col min="2" max="2" width="6.5703125" style="91" customWidth="1"/>
    <col min="3" max="3" width="48.7109375" style="91" customWidth="1"/>
    <col min="4" max="4" width="11.28515625" style="90" hidden="1" customWidth="1"/>
    <col min="5" max="5" width="10.42578125" style="89" hidden="1" customWidth="1"/>
    <col min="6" max="6" width="10.140625" style="89" customWidth="1"/>
    <col min="7" max="7" width="9" style="88" bestFit="1" customWidth="1"/>
    <col min="8" max="8" width="10.28515625" style="88" customWidth="1"/>
    <col min="9" max="9" width="7.7109375" style="88" customWidth="1"/>
    <col min="10" max="10" width="8.42578125" style="88" customWidth="1"/>
    <col min="11" max="12" width="8" style="88" customWidth="1"/>
    <col min="13" max="13" width="10" style="88" customWidth="1"/>
    <col min="14" max="14" width="9.5703125" style="88" customWidth="1"/>
    <col min="15" max="15" width="8.28515625" style="88" customWidth="1"/>
    <col min="16" max="16" width="9.85546875" style="88" customWidth="1"/>
    <col min="17" max="17" width="8.85546875" style="88" customWidth="1"/>
    <col min="18" max="18" width="9" style="88" bestFit="1" customWidth="1"/>
    <col min="19" max="19" width="10.85546875" style="88" customWidth="1"/>
    <col min="20" max="20" width="11.42578125" style="87"/>
    <col min="21" max="240" width="11.42578125" style="86"/>
    <col min="241" max="16384" width="11.42578125" style="85"/>
  </cols>
  <sheetData>
    <row r="1" spans="1:240" ht="19.5" thickBot="1" x14ac:dyDescent="0.35"/>
    <row r="2" spans="1:240" s="121" customFormat="1" ht="36" customHeight="1" x14ac:dyDescent="0.25">
      <c r="B2" s="315" t="str">
        <f>'[1]TOTAL GENERALCALEND.'!B2:G2</f>
        <v>INSTITUTO ELECTORAL Y DE PARTICIPACIÓN CIUDADANA DEL ESTADO DE JALISCO</v>
      </c>
      <c r="C2" s="316"/>
      <c r="D2" s="316"/>
      <c r="E2" s="316"/>
      <c r="F2" s="31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23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122"/>
      <c r="FW2" s="122"/>
      <c r="FX2" s="122"/>
      <c r="FY2" s="122"/>
      <c r="FZ2" s="122"/>
      <c r="GA2" s="122"/>
      <c r="GB2" s="122"/>
      <c r="GC2" s="122"/>
      <c r="GD2" s="122"/>
      <c r="GE2" s="122"/>
      <c r="GF2" s="122"/>
      <c r="GG2" s="122"/>
      <c r="GH2" s="122"/>
      <c r="GI2" s="122"/>
      <c r="GJ2" s="122"/>
      <c r="GK2" s="122"/>
      <c r="GL2" s="122"/>
      <c r="GM2" s="122"/>
      <c r="GN2" s="122"/>
      <c r="GO2" s="122"/>
      <c r="GP2" s="122"/>
      <c r="GQ2" s="122"/>
      <c r="GR2" s="122"/>
      <c r="GS2" s="122"/>
      <c r="GT2" s="122"/>
      <c r="GU2" s="122"/>
      <c r="GV2" s="122"/>
      <c r="GW2" s="122"/>
      <c r="GX2" s="122"/>
      <c r="GY2" s="122"/>
      <c r="GZ2" s="122"/>
      <c r="HA2" s="122"/>
      <c r="HB2" s="122"/>
      <c r="HC2" s="122"/>
      <c r="HD2" s="122"/>
      <c r="HE2" s="122"/>
      <c r="HF2" s="122"/>
      <c r="HG2" s="122"/>
      <c r="HH2" s="122"/>
      <c r="HI2" s="122"/>
      <c r="HJ2" s="122"/>
      <c r="HK2" s="122"/>
      <c r="HL2" s="122"/>
      <c r="HM2" s="122"/>
      <c r="HN2" s="122"/>
      <c r="HO2" s="122"/>
      <c r="HP2" s="122"/>
      <c r="HQ2" s="122"/>
      <c r="HR2" s="122"/>
      <c r="HS2" s="122"/>
      <c r="HT2" s="122"/>
      <c r="HU2" s="122"/>
      <c r="HV2" s="122"/>
      <c r="HW2" s="122"/>
      <c r="HX2" s="122"/>
      <c r="HY2" s="122"/>
      <c r="HZ2" s="122"/>
      <c r="IA2" s="122"/>
      <c r="IB2" s="122"/>
      <c r="IC2" s="122"/>
      <c r="ID2" s="122"/>
      <c r="IE2" s="122"/>
      <c r="IF2" s="122"/>
    </row>
    <row r="3" spans="1:240" s="121" customFormat="1" ht="18.600000000000001" customHeight="1" x14ac:dyDescent="0.25">
      <c r="B3" s="318" t="s">
        <v>160</v>
      </c>
      <c r="C3" s="319"/>
      <c r="D3" s="319"/>
      <c r="E3" s="319"/>
      <c r="F3" s="320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23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</row>
    <row r="4" spans="1:240" s="121" customFormat="1" ht="18.600000000000001" customHeight="1" x14ac:dyDescent="0.25">
      <c r="B4" s="321" t="s">
        <v>159</v>
      </c>
      <c r="C4" s="322"/>
      <c r="D4" s="322"/>
      <c r="E4" s="322"/>
      <c r="F4" s="323"/>
      <c r="G4" s="123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23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M4" s="122"/>
      <c r="EN4" s="122"/>
      <c r="EO4" s="122"/>
      <c r="EP4" s="122"/>
      <c r="EQ4" s="122"/>
      <c r="ER4" s="122"/>
      <c r="ES4" s="122"/>
      <c r="ET4" s="122"/>
      <c r="EU4" s="122"/>
      <c r="EV4" s="122"/>
      <c r="EW4" s="122"/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  <c r="FL4" s="122"/>
      <c r="FM4" s="122"/>
      <c r="FN4" s="122"/>
      <c r="FO4" s="122"/>
      <c r="FP4" s="122"/>
      <c r="FQ4" s="122"/>
      <c r="FR4" s="122"/>
      <c r="FS4" s="122"/>
      <c r="FT4" s="122"/>
      <c r="FU4" s="122"/>
      <c r="FV4" s="122"/>
      <c r="FW4" s="122"/>
      <c r="FX4" s="122"/>
      <c r="FY4" s="122"/>
      <c r="FZ4" s="122"/>
      <c r="GA4" s="122"/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  <c r="GS4" s="122"/>
      <c r="GT4" s="122"/>
      <c r="GU4" s="122"/>
      <c r="GV4" s="122"/>
      <c r="GW4" s="122"/>
      <c r="GX4" s="122"/>
      <c r="GY4" s="122"/>
      <c r="GZ4" s="122"/>
      <c r="HA4" s="122"/>
      <c r="HB4" s="122"/>
      <c r="HC4" s="122"/>
      <c r="HD4" s="122"/>
      <c r="HE4" s="122"/>
      <c r="HF4" s="122"/>
      <c r="HG4" s="122"/>
      <c r="HH4" s="122"/>
      <c r="HI4" s="122"/>
      <c r="HJ4" s="122"/>
      <c r="HK4" s="122"/>
      <c r="HL4" s="122"/>
      <c r="HM4" s="122"/>
      <c r="HN4" s="122"/>
      <c r="HO4" s="122"/>
      <c r="HP4" s="122"/>
      <c r="HQ4" s="122"/>
      <c r="HR4" s="122"/>
      <c r="HS4" s="122"/>
      <c r="HT4" s="122"/>
      <c r="HU4" s="122"/>
      <c r="HV4" s="122"/>
      <c r="HW4" s="122"/>
      <c r="HX4" s="122"/>
      <c r="HY4" s="122"/>
      <c r="HZ4" s="122"/>
      <c r="IA4" s="122"/>
      <c r="IB4" s="122"/>
      <c r="IC4" s="122"/>
      <c r="ID4" s="122"/>
      <c r="IE4" s="122"/>
      <c r="IF4" s="122"/>
    </row>
    <row r="5" spans="1:240" s="121" customFormat="1" ht="18.600000000000001" customHeight="1" x14ac:dyDescent="0.25">
      <c r="B5" s="321" t="s">
        <v>158</v>
      </c>
      <c r="C5" s="322"/>
      <c r="D5" s="322"/>
      <c r="E5" s="322"/>
      <c r="F5" s="323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23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122"/>
      <c r="CQ5" s="122"/>
      <c r="CR5" s="122"/>
      <c r="CS5" s="122"/>
      <c r="CT5" s="122"/>
      <c r="CU5" s="122"/>
      <c r="CV5" s="122"/>
      <c r="CW5" s="122"/>
      <c r="CX5" s="122"/>
      <c r="CY5" s="122"/>
      <c r="CZ5" s="122"/>
      <c r="DA5" s="122"/>
      <c r="DB5" s="122"/>
      <c r="DC5" s="122"/>
      <c r="DD5" s="122"/>
      <c r="DE5" s="122"/>
      <c r="DF5" s="122"/>
      <c r="DG5" s="122"/>
      <c r="DH5" s="122"/>
      <c r="DI5" s="122"/>
      <c r="DJ5" s="122"/>
      <c r="DK5" s="122"/>
      <c r="DL5" s="122"/>
      <c r="DM5" s="122"/>
      <c r="DN5" s="122"/>
      <c r="DO5" s="122"/>
      <c r="DP5" s="122"/>
      <c r="DQ5" s="122"/>
      <c r="DR5" s="122"/>
      <c r="DS5" s="122"/>
      <c r="DT5" s="122"/>
      <c r="DU5" s="122"/>
      <c r="DV5" s="122"/>
      <c r="DW5" s="122"/>
      <c r="DX5" s="122"/>
      <c r="DY5" s="122"/>
      <c r="DZ5" s="122"/>
      <c r="EA5" s="122"/>
      <c r="EB5" s="122"/>
      <c r="EC5" s="122"/>
      <c r="ED5" s="122"/>
      <c r="EE5" s="122"/>
      <c r="EF5" s="122"/>
      <c r="EG5" s="122"/>
      <c r="EH5" s="122"/>
      <c r="EI5" s="122"/>
      <c r="EJ5" s="122"/>
      <c r="EK5" s="122"/>
      <c r="EL5" s="122"/>
      <c r="EM5" s="122"/>
      <c r="EN5" s="122"/>
      <c r="EO5" s="122"/>
      <c r="EP5" s="122"/>
      <c r="EQ5" s="122"/>
      <c r="ER5" s="122"/>
      <c r="ES5" s="122"/>
      <c r="ET5" s="122"/>
      <c r="EU5" s="122"/>
      <c r="EV5" s="122"/>
      <c r="EW5" s="122"/>
      <c r="EX5" s="122"/>
      <c r="EY5" s="122"/>
      <c r="EZ5" s="122"/>
      <c r="FA5" s="122"/>
      <c r="FB5" s="122"/>
      <c r="FC5" s="122"/>
      <c r="FD5" s="122"/>
      <c r="FE5" s="122"/>
      <c r="FF5" s="122"/>
      <c r="FG5" s="122"/>
      <c r="FH5" s="122"/>
      <c r="FI5" s="122"/>
      <c r="FJ5" s="122"/>
      <c r="FK5" s="122"/>
      <c r="FL5" s="122"/>
      <c r="FM5" s="122"/>
      <c r="FN5" s="122"/>
      <c r="FO5" s="122"/>
      <c r="FP5" s="122"/>
      <c r="FQ5" s="122"/>
      <c r="FR5" s="122"/>
      <c r="FS5" s="122"/>
      <c r="FT5" s="122"/>
      <c r="FU5" s="122"/>
      <c r="FV5" s="122"/>
      <c r="FW5" s="122"/>
      <c r="FX5" s="122"/>
      <c r="FY5" s="122"/>
      <c r="FZ5" s="122"/>
      <c r="GA5" s="122"/>
      <c r="GB5" s="122"/>
      <c r="GC5" s="122"/>
      <c r="GD5" s="122"/>
      <c r="GE5" s="122"/>
      <c r="GF5" s="122"/>
      <c r="GG5" s="122"/>
      <c r="GH5" s="122"/>
      <c r="GI5" s="122"/>
      <c r="GJ5" s="122"/>
      <c r="GK5" s="122"/>
      <c r="GL5" s="122"/>
      <c r="GM5" s="122"/>
      <c r="GN5" s="122"/>
      <c r="GO5" s="122"/>
      <c r="GP5" s="122"/>
      <c r="GQ5" s="122"/>
      <c r="GR5" s="122"/>
      <c r="GS5" s="122"/>
      <c r="GT5" s="122"/>
      <c r="GU5" s="122"/>
      <c r="GV5" s="122"/>
      <c r="GW5" s="122"/>
      <c r="GX5" s="122"/>
      <c r="GY5" s="122"/>
      <c r="GZ5" s="122"/>
      <c r="HA5" s="122"/>
      <c r="HB5" s="122"/>
      <c r="HC5" s="122"/>
      <c r="HD5" s="122"/>
      <c r="HE5" s="122"/>
      <c r="HF5" s="122"/>
      <c r="HG5" s="122"/>
      <c r="HH5" s="122"/>
      <c r="HI5" s="122"/>
      <c r="HJ5" s="122"/>
      <c r="HK5" s="122"/>
      <c r="HL5" s="122"/>
      <c r="HM5" s="122"/>
      <c r="HN5" s="122"/>
      <c r="HO5" s="122"/>
      <c r="HP5" s="122"/>
      <c r="HQ5" s="122"/>
      <c r="HR5" s="122"/>
      <c r="HS5" s="122"/>
      <c r="HT5" s="122"/>
      <c r="HU5" s="122"/>
      <c r="HV5" s="122"/>
      <c r="HW5" s="122"/>
      <c r="HX5" s="122"/>
      <c r="HY5" s="122"/>
      <c r="HZ5" s="122"/>
      <c r="IA5" s="122"/>
      <c r="IB5" s="122"/>
      <c r="IC5" s="122"/>
      <c r="ID5" s="122"/>
      <c r="IE5" s="122"/>
      <c r="IF5" s="122"/>
    </row>
    <row r="6" spans="1:240" ht="15" x14ac:dyDescent="0.3">
      <c r="A6" s="85"/>
      <c r="B6" s="90"/>
      <c r="C6" s="85"/>
      <c r="E6" s="85"/>
      <c r="F6" s="85"/>
      <c r="G6" s="324" t="s">
        <v>157</v>
      </c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6"/>
    </row>
    <row r="7" spans="1:240" s="121" customFormat="1" x14ac:dyDescent="0.25">
      <c r="A7" s="128"/>
      <c r="B7" s="136" t="s">
        <v>156</v>
      </c>
      <c r="C7" s="136" t="s">
        <v>155</v>
      </c>
      <c r="D7" s="136" t="s">
        <v>136</v>
      </c>
      <c r="E7" s="136" t="s">
        <v>154</v>
      </c>
      <c r="F7" s="135" t="s">
        <v>153</v>
      </c>
      <c r="G7" s="134" t="s">
        <v>152</v>
      </c>
      <c r="H7" s="134" t="s">
        <v>151</v>
      </c>
      <c r="I7" s="134" t="s">
        <v>150</v>
      </c>
      <c r="J7" s="134" t="s">
        <v>149</v>
      </c>
      <c r="K7" s="134" t="s">
        <v>148</v>
      </c>
      <c r="L7" s="134" t="s">
        <v>147</v>
      </c>
      <c r="M7" s="134" t="s">
        <v>146</v>
      </c>
      <c r="N7" s="134" t="s">
        <v>145</v>
      </c>
      <c r="O7" s="134" t="s">
        <v>144</v>
      </c>
      <c r="P7" s="134" t="s">
        <v>143</v>
      </c>
      <c r="Q7" s="134" t="s">
        <v>142</v>
      </c>
      <c r="R7" s="134" t="s">
        <v>141</v>
      </c>
      <c r="S7" s="133" t="s">
        <v>140</v>
      </c>
      <c r="T7" s="123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2"/>
      <c r="BR7" s="122"/>
      <c r="BS7" s="122"/>
      <c r="BT7" s="122"/>
      <c r="BU7" s="122"/>
      <c r="BV7" s="122"/>
      <c r="BW7" s="122"/>
      <c r="BX7" s="122"/>
      <c r="BY7" s="122"/>
      <c r="BZ7" s="122"/>
      <c r="CA7" s="122"/>
      <c r="CB7" s="122"/>
      <c r="CC7" s="122"/>
      <c r="CD7" s="122"/>
      <c r="CE7" s="122"/>
      <c r="CF7" s="122"/>
      <c r="CG7" s="122"/>
      <c r="CH7" s="122"/>
      <c r="CI7" s="122"/>
      <c r="CJ7" s="122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2"/>
      <c r="DA7" s="122"/>
      <c r="DB7" s="122"/>
      <c r="DC7" s="122"/>
      <c r="DD7" s="122"/>
      <c r="DE7" s="122"/>
      <c r="DF7" s="122"/>
      <c r="DG7" s="122"/>
      <c r="DH7" s="122"/>
      <c r="DI7" s="122"/>
      <c r="DJ7" s="122"/>
      <c r="DK7" s="122"/>
      <c r="DL7" s="122"/>
      <c r="DM7" s="122"/>
      <c r="DN7" s="122"/>
      <c r="DO7" s="122"/>
      <c r="DP7" s="122"/>
      <c r="DQ7" s="122"/>
      <c r="DR7" s="122"/>
      <c r="DS7" s="122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2"/>
      <c r="EJ7" s="122"/>
      <c r="EK7" s="122"/>
      <c r="EL7" s="122"/>
      <c r="EM7" s="122"/>
      <c r="EN7" s="122"/>
      <c r="EO7" s="122"/>
      <c r="EP7" s="122"/>
      <c r="EQ7" s="122"/>
      <c r="ER7" s="122"/>
      <c r="ES7" s="122"/>
      <c r="ET7" s="122"/>
      <c r="EU7" s="122"/>
      <c r="EV7" s="122"/>
      <c r="EW7" s="122"/>
      <c r="EX7" s="122"/>
      <c r="EY7" s="122"/>
      <c r="EZ7" s="122"/>
      <c r="FA7" s="122"/>
      <c r="FB7" s="122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2"/>
      <c r="HB7" s="122"/>
      <c r="HC7" s="122"/>
      <c r="HD7" s="122"/>
      <c r="HE7" s="122"/>
      <c r="HF7" s="122"/>
      <c r="HG7" s="122"/>
      <c r="HH7" s="122"/>
      <c r="HI7" s="122"/>
      <c r="HJ7" s="122"/>
      <c r="HK7" s="122"/>
      <c r="HL7" s="122"/>
      <c r="HM7" s="122"/>
      <c r="HN7" s="122"/>
      <c r="HO7" s="122"/>
      <c r="HP7" s="122"/>
      <c r="HQ7" s="122"/>
      <c r="HR7" s="122"/>
      <c r="HS7" s="122"/>
      <c r="HT7" s="122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</row>
    <row r="8" spans="1:240" x14ac:dyDescent="0.3">
      <c r="B8" s="132"/>
      <c r="C8" s="132"/>
      <c r="D8" s="131"/>
      <c r="E8" s="130"/>
      <c r="F8" s="130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</row>
    <row r="9" spans="1:240" s="121" customFormat="1" ht="19.5" thickBot="1" x14ac:dyDescent="0.3">
      <c r="A9" s="128"/>
      <c r="B9" s="127"/>
      <c r="C9" s="126"/>
      <c r="D9" s="125"/>
      <c r="E9" s="125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3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2"/>
      <c r="BP9" s="122"/>
      <c r="BQ9" s="122"/>
      <c r="BR9" s="122"/>
      <c r="BS9" s="122"/>
      <c r="BT9" s="122"/>
      <c r="BU9" s="122"/>
      <c r="BV9" s="122"/>
      <c r="BW9" s="122"/>
      <c r="BX9" s="122"/>
      <c r="BY9" s="122"/>
      <c r="BZ9" s="122"/>
      <c r="CA9" s="122"/>
      <c r="CB9" s="122"/>
      <c r="CC9" s="122"/>
      <c r="CD9" s="122"/>
      <c r="CE9" s="122"/>
      <c r="CF9" s="122"/>
      <c r="CG9" s="122"/>
      <c r="CH9" s="122"/>
      <c r="CI9" s="122"/>
      <c r="CJ9" s="122"/>
      <c r="CK9" s="122"/>
      <c r="CL9" s="122"/>
      <c r="CM9" s="122"/>
      <c r="CN9" s="122"/>
      <c r="CO9" s="122"/>
      <c r="CP9" s="122"/>
      <c r="CQ9" s="122"/>
      <c r="CR9" s="122"/>
      <c r="CS9" s="122"/>
      <c r="CT9" s="122"/>
      <c r="CU9" s="122"/>
      <c r="CV9" s="122"/>
      <c r="CW9" s="122"/>
      <c r="CX9" s="122"/>
      <c r="CY9" s="122"/>
      <c r="CZ9" s="122"/>
      <c r="DA9" s="122"/>
      <c r="DB9" s="122"/>
      <c r="DC9" s="122"/>
      <c r="DD9" s="122"/>
      <c r="DE9" s="122"/>
      <c r="DF9" s="122"/>
      <c r="DG9" s="122"/>
      <c r="DH9" s="122"/>
      <c r="DI9" s="122"/>
      <c r="DJ9" s="122"/>
      <c r="DK9" s="122"/>
      <c r="DL9" s="122"/>
      <c r="DM9" s="122"/>
      <c r="DN9" s="122"/>
      <c r="DO9" s="122"/>
      <c r="DP9" s="122"/>
      <c r="DQ9" s="122"/>
      <c r="DR9" s="122"/>
      <c r="DS9" s="122"/>
      <c r="DT9" s="122"/>
      <c r="DU9" s="122"/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122"/>
      <c r="FK9" s="122"/>
      <c r="FL9" s="122"/>
      <c r="FM9" s="122"/>
      <c r="FN9" s="122"/>
      <c r="FO9" s="122"/>
      <c r="FP9" s="122"/>
      <c r="FQ9" s="122"/>
      <c r="FR9" s="122"/>
      <c r="FS9" s="122"/>
      <c r="FT9" s="122"/>
      <c r="FU9" s="122"/>
      <c r="FV9" s="122"/>
      <c r="FW9" s="122"/>
      <c r="FX9" s="122"/>
      <c r="FY9" s="122"/>
      <c r="FZ9" s="122"/>
      <c r="GA9" s="122"/>
      <c r="GB9" s="122"/>
      <c r="GC9" s="122"/>
      <c r="GD9" s="122"/>
      <c r="GE9" s="122"/>
      <c r="GF9" s="122"/>
      <c r="GG9" s="122"/>
      <c r="GH9" s="122"/>
      <c r="GI9" s="122"/>
      <c r="GJ9" s="122"/>
      <c r="GK9" s="122"/>
      <c r="GL9" s="122"/>
      <c r="GM9" s="122"/>
      <c r="GN9" s="122"/>
      <c r="GO9" s="122"/>
      <c r="GP9" s="122"/>
      <c r="GQ9" s="122"/>
      <c r="GR9" s="122"/>
      <c r="GS9" s="122"/>
      <c r="GT9" s="122"/>
      <c r="GU9" s="122"/>
      <c r="GV9" s="122"/>
      <c r="GW9" s="122"/>
      <c r="GX9" s="122"/>
      <c r="GY9" s="122"/>
      <c r="GZ9" s="122"/>
      <c r="HA9" s="122"/>
      <c r="HB9" s="122"/>
      <c r="HC9" s="122"/>
      <c r="HD9" s="122"/>
      <c r="HE9" s="122"/>
      <c r="HF9" s="122"/>
      <c r="HG9" s="122"/>
      <c r="HH9" s="122"/>
      <c r="HI9" s="122"/>
      <c r="HJ9" s="122"/>
      <c r="HK9" s="122"/>
      <c r="HL9" s="122"/>
      <c r="HM9" s="122"/>
      <c r="HN9" s="122"/>
      <c r="HO9" s="122"/>
      <c r="HP9" s="122"/>
      <c r="HQ9" s="122"/>
      <c r="HR9" s="122"/>
      <c r="HS9" s="122"/>
      <c r="HT9" s="122"/>
      <c r="HU9" s="122"/>
      <c r="HV9" s="122"/>
      <c r="HW9" s="122"/>
      <c r="HX9" s="122"/>
      <c r="HY9" s="122"/>
      <c r="HZ9" s="122"/>
      <c r="IA9" s="122"/>
      <c r="IB9" s="122"/>
      <c r="IC9" s="122"/>
      <c r="ID9" s="122"/>
      <c r="IE9" s="122"/>
      <c r="IF9" s="122"/>
    </row>
    <row r="10" spans="1:240" x14ac:dyDescent="0.3">
      <c r="B10" s="117">
        <v>1</v>
      </c>
      <c r="C10" s="118" t="str">
        <f>+Estadistica!B5</f>
        <v>Estadística Electoral y datos relevantes (EEDRE)</v>
      </c>
      <c r="D10" s="120"/>
      <c r="E10" s="119"/>
      <c r="F10" s="104">
        <f>+Estadistica!F30</f>
        <v>264976.75</v>
      </c>
      <c r="G10" s="104">
        <f>+Estadistica!G30</f>
        <v>91333</v>
      </c>
      <c r="H10" s="104">
        <f>+Estadistica!H30</f>
        <v>0</v>
      </c>
      <c r="I10" s="104">
        <f>+Estadistica!I30</f>
        <v>0</v>
      </c>
      <c r="J10" s="104">
        <f>+Estadistica!J30</f>
        <v>0</v>
      </c>
      <c r="K10" s="104">
        <f>+Estadistica!K30</f>
        <v>0</v>
      </c>
      <c r="L10" s="104">
        <f>+Estadistica!L30</f>
        <v>86821.875</v>
      </c>
      <c r="M10" s="104">
        <f>+Estadistica!M30</f>
        <v>0</v>
      </c>
      <c r="N10" s="104">
        <f>+Estadistica!N30</f>
        <v>0</v>
      </c>
      <c r="O10" s="104">
        <f>+Estadistica!O30</f>
        <v>0</v>
      </c>
      <c r="P10" s="104">
        <f>+Estadistica!P30</f>
        <v>0</v>
      </c>
      <c r="Q10" s="104">
        <f>+Estadistica!Q30</f>
        <v>86821.875</v>
      </c>
      <c r="R10" s="104">
        <f>+Estadistica!R30</f>
        <v>0</v>
      </c>
      <c r="S10" s="113">
        <f>SUM(G10:R10)</f>
        <v>264976.75</v>
      </c>
    </row>
    <row r="11" spans="1:240" x14ac:dyDescent="0.3">
      <c r="B11" s="117">
        <v>2</v>
      </c>
      <c r="C11" s="118" t="str">
        <f>+Cartografia!B5</f>
        <v>Cartografía</v>
      </c>
      <c r="D11" s="115"/>
      <c r="E11" s="104"/>
      <c r="F11" s="104">
        <f>+Cartografia!F31</f>
        <v>1404523</v>
      </c>
      <c r="G11" s="104">
        <f>+Cartografia!G31</f>
        <v>1354712.3333333335</v>
      </c>
      <c r="H11" s="104">
        <f>+Cartografia!H31</f>
        <v>24905.333333333332</v>
      </c>
      <c r="I11" s="104">
        <f>+Cartografia!I31</f>
        <v>24905.333333333332</v>
      </c>
      <c r="J11" s="104">
        <f>+Cartografia!J31</f>
        <v>0</v>
      </c>
      <c r="K11" s="104">
        <f>+Cartografia!K31</f>
        <v>0</v>
      </c>
      <c r="L11" s="104">
        <f>+Cartografia!L31</f>
        <v>0</v>
      </c>
      <c r="M11" s="104">
        <f>+Cartografia!M31</f>
        <v>0</v>
      </c>
      <c r="N11" s="104">
        <f>+Cartografia!N31</f>
        <v>0</v>
      </c>
      <c r="O11" s="104">
        <f>+Cartografia!O31</f>
        <v>0</v>
      </c>
      <c r="P11" s="104">
        <f>+Cartografia!P31</f>
        <v>0</v>
      </c>
      <c r="Q11" s="104">
        <f>+Cartografia!Q31</f>
        <v>0</v>
      </c>
      <c r="R11" s="104">
        <f>+Cartografia!R31</f>
        <v>0</v>
      </c>
      <c r="S11" s="113">
        <f>SUM(G11:R11)</f>
        <v>1404523</v>
      </c>
    </row>
    <row r="12" spans="1:240" x14ac:dyDescent="0.3">
      <c r="B12" s="117">
        <v>3</v>
      </c>
      <c r="C12" s="116" t="str">
        <f>+'Habilitar Material'!B5</f>
        <v>Habilitar el Material Electoral Recuperado (HAMER)</v>
      </c>
      <c r="D12" s="115"/>
      <c r="E12" s="104"/>
      <c r="F12" s="104">
        <f>+'Habilitar Material'!F44</f>
        <v>1489930</v>
      </c>
      <c r="G12" s="104">
        <f>+'Habilitar Material'!G44</f>
        <v>115762.5</v>
      </c>
      <c r="H12" s="104">
        <f>+'Habilitar Material'!H44</f>
        <v>308503.5</v>
      </c>
      <c r="I12" s="104">
        <f>+'Habilitar Material'!I44</f>
        <v>104737.5</v>
      </c>
      <c r="J12" s="104">
        <f>+'Habilitar Material'!J44</f>
        <v>104737.5</v>
      </c>
      <c r="K12" s="104">
        <f>+'Habilitar Material'!K44</f>
        <v>104737.5</v>
      </c>
      <c r="L12" s="104">
        <f>+'Habilitar Material'!L44</f>
        <v>115762.5</v>
      </c>
      <c r="M12" s="104">
        <f>+'Habilitar Material'!M44</f>
        <v>104737.5</v>
      </c>
      <c r="N12" s="104">
        <f>+'Habilitar Material'!N44</f>
        <v>112001.5</v>
      </c>
      <c r="O12" s="104">
        <f>+'Habilitar Material'!O44</f>
        <v>104737.5</v>
      </c>
      <c r="P12" s="104">
        <f>+'Habilitar Material'!P44</f>
        <v>104737.5</v>
      </c>
      <c r="Q12" s="104">
        <f>+'Habilitar Material'!Q44</f>
        <v>104737.5</v>
      </c>
      <c r="R12" s="104">
        <f>+'Habilitar Material'!R44</f>
        <v>104737.5</v>
      </c>
      <c r="S12" s="113">
        <f>SUM(G12:R12)</f>
        <v>1489930</v>
      </c>
    </row>
    <row r="13" spans="1:240" x14ac:dyDescent="0.3">
      <c r="B13" s="117">
        <v>4</v>
      </c>
      <c r="C13" s="116" t="str">
        <f>+'Docum y Materiales'!B5</f>
        <v>Documentacion y Material Electoral</v>
      </c>
      <c r="D13" s="115"/>
      <c r="E13" s="104"/>
      <c r="F13" s="104">
        <f>+'Docum y Materiales'!F11</f>
        <v>0</v>
      </c>
      <c r="G13" s="104">
        <f>+'Docum y Materiales'!G11</f>
        <v>0</v>
      </c>
      <c r="H13" s="104">
        <f>+'Docum y Materiales'!H11</f>
        <v>0</v>
      </c>
      <c r="I13" s="104">
        <f>+'Docum y Materiales'!I11</f>
        <v>0</v>
      </c>
      <c r="J13" s="104">
        <f>+'Docum y Materiales'!J11</f>
        <v>0</v>
      </c>
      <c r="K13" s="104">
        <f>+'Docum y Materiales'!K11</f>
        <v>0</v>
      </c>
      <c r="L13" s="104">
        <f>+'Docum y Materiales'!L11</f>
        <v>0</v>
      </c>
      <c r="M13" s="104">
        <f>+'Docum y Materiales'!M11</f>
        <v>0</v>
      </c>
      <c r="N13" s="104">
        <f>+'Docum y Materiales'!N11</f>
        <v>0</v>
      </c>
      <c r="O13" s="104">
        <f>+'Docum y Materiales'!O11</f>
        <v>0</v>
      </c>
      <c r="P13" s="104">
        <f>+'Docum y Materiales'!P11</f>
        <v>0</v>
      </c>
      <c r="Q13" s="104">
        <f>+'Docum y Materiales'!Q11</f>
        <v>0</v>
      </c>
      <c r="R13" s="104">
        <f>+'Docum y Materiales'!R11</f>
        <v>0</v>
      </c>
      <c r="S13" s="113">
        <f>SUM(G13:R13)</f>
        <v>0</v>
      </c>
    </row>
    <row r="14" spans="1:240" x14ac:dyDescent="0.3">
      <c r="B14" s="117">
        <v>5</v>
      </c>
      <c r="C14" s="116" t="str">
        <f>+'Voto en el Extranjero'!B5</f>
        <v>Voto de los Jalisciences en el Extranjero</v>
      </c>
      <c r="D14" s="115"/>
      <c r="E14" s="104"/>
      <c r="F14" s="104">
        <f>+'Voto en el Extranjero'!F26</f>
        <v>4540000</v>
      </c>
      <c r="G14" s="104">
        <f>+'Voto en el Extranjero'!G26</f>
        <v>270000</v>
      </c>
      <c r="H14" s="104">
        <f>+'Voto en el Extranjero'!H26</f>
        <v>270000</v>
      </c>
      <c r="I14" s="104">
        <f>+'Voto en el Extranjero'!I26</f>
        <v>270000</v>
      </c>
      <c r="J14" s="104">
        <f>+'Voto en el Extranjero'!J26</f>
        <v>270000</v>
      </c>
      <c r="K14" s="104">
        <f>+'Voto en el Extranjero'!K26</f>
        <v>270000</v>
      </c>
      <c r="L14" s="104">
        <f>+'Voto en el Extranjero'!L26</f>
        <v>270000</v>
      </c>
      <c r="M14" s="104">
        <f>+'Voto en el Extranjero'!M26</f>
        <v>486666.66666666674</v>
      </c>
      <c r="N14" s="104">
        <f>+'Voto en el Extranjero'!N26</f>
        <v>486666.66666666674</v>
      </c>
      <c r="O14" s="104">
        <f>+'Voto en el Extranjero'!O26</f>
        <v>486666.66666666674</v>
      </c>
      <c r="P14" s="104">
        <f>+'Voto en el Extranjero'!P26</f>
        <v>486666.66666666674</v>
      </c>
      <c r="Q14" s="104">
        <f>+'Voto en el Extranjero'!Q26</f>
        <v>486666.66666666674</v>
      </c>
      <c r="R14" s="104">
        <f>+'Voto en el Extranjero'!R26</f>
        <v>486666.66666666674</v>
      </c>
      <c r="S14" s="113">
        <f>SUM(G14:R14)</f>
        <v>4540000.0000000019</v>
      </c>
    </row>
    <row r="15" spans="1:240" x14ac:dyDescent="0.3">
      <c r="B15" s="117">
        <v>6</v>
      </c>
      <c r="C15" s="116" t="str">
        <f>+'Analisis de Casillas'!B5</f>
        <v>Analisis de Casillas</v>
      </c>
      <c r="D15" s="115"/>
      <c r="E15" s="104"/>
      <c r="F15" s="104">
        <f>+'Analisis de Casillas'!F33</f>
        <v>975673.4</v>
      </c>
      <c r="G15" s="104">
        <f>+'Analisis de Casillas'!G33</f>
        <v>253841.11666666664</v>
      </c>
      <c r="H15" s="104">
        <f>+'Analisis de Casillas'!H33</f>
        <v>65621.116666666669</v>
      </c>
      <c r="I15" s="104">
        <f>+'Analisis de Casillas'!I33</f>
        <v>65621.116666666669</v>
      </c>
      <c r="J15" s="104">
        <f>+'Analisis de Casillas'!J33</f>
        <v>65621.116666666669</v>
      </c>
      <c r="K15" s="104">
        <f>+'Analisis de Casillas'!K33</f>
        <v>65621.116666666669</v>
      </c>
      <c r="L15" s="104">
        <f>+'Analisis de Casillas'!L33</f>
        <v>65621.116666666669</v>
      </c>
      <c r="M15" s="104">
        <f>+'Analisis de Casillas'!M33</f>
        <v>65621.116666666669</v>
      </c>
      <c r="N15" s="104">
        <f>+'Analisis de Casillas'!N33</f>
        <v>65621.116666666669</v>
      </c>
      <c r="O15" s="104">
        <f>+'Analisis de Casillas'!O33</f>
        <v>65621.116666666669</v>
      </c>
      <c r="P15" s="104">
        <f>+'Analisis de Casillas'!P33</f>
        <v>65621.116666666669</v>
      </c>
      <c r="Q15" s="104">
        <f>+'Analisis de Casillas'!Q33</f>
        <v>65621.116666666669</v>
      </c>
      <c r="R15" s="104">
        <f>+'Analisis de Casillas'!R33</f>
        <v>65621.116666666669</v>
      </c>
      <c r="S15" s="113">
        <f t="shared" ref="S15:S16" si="0">SUM(G15:R15)</f>
        <v>975673.40000000026</v>
      </c>
    </row>
    <row r="16" spans="1:240" x14ac:dyDescent="0.3">
      <c r="B16" s="117">
        <v>7</v>
      </c>
      <c r="C16" s="116" t="str">
        <f>+'Preparacion Proceso'!B5</f>
        <v>Preparacion del Proceso 2017-2018</v>
      </c>
      <c r="D16" s="115"/>
      <c r="E16" s="104"/>
      <c r="F16" s="104">
        <f>+'Preparacion Proceso'!F40</f>
        <v>4080376.25</v>
      </c>
      <c r="G16" s="104">
        <f>+'Preparacion Proceso'!G40</f>
        <v>316522.08333333337</v>
      </c>
      <c r="H16" s="104">
        <f>+'Preparacion Proceso'!H40</f>
        <v>218910.83333333334</v>
      </c>
      <c r="I16" s="104">
        <f>+'Preparacion Proceso'!I40</f>
        <v>218910.83333333334</v>
      </c>
      <c r="J16" s="104">
        <f>+'Preparacion Proceso'!J40</f>
        <v>218910.83333333334</v>
      </c>
      <c r="K16" s="104">
        <f>+'Preparacion Proceso'!K40</f>
        <v>218910.83333333334</v>
      </c>
      <c r="L16" s="104">
        <f>+'Preparacion Proceso'!L40</f>
        <v>218910.83333333334</v>
      </c>
      <c r="M16" s="104">
        <f>+'Preparacion Proceso'!M40</f>
        <v>316522.08333333337</v>
      </c>
      <c r="N16" s="104">
        <f>+'Preparacion Proceso'!N40</f>
        <v>218910.83333333334</v>
      </c>
      <c r="O16" s="104">
        <f>+'Preparacion Proceso'!O40</f>
        <v>282106.02083333337</v>
      </c>
      <c r="P16" s="104">
        <f>+'Preparacion Proceso'!P40</f>
        <v>391456.02083333337</v>
      </c>
      <c r="Q16" s="104">
        <f>+'Preparacion Proceso'!Q40</f>
        <v>743710.02083333337</v>
      </c>
      <c r="R16" s="104">
        <f>+'Preparacion Proceso'!R40</f>
        <v>716595.02083333337</v>
      </c>
      <c r="S16" s="113">
        <f t="shared" si="0"/>
        <v>4080376.2500000005</v>
      </c>
    </row>
    <row r="17" spans="1:240" x14ac:dyDescent="0.3">
      <c r="B17" s="117"/>
      <c r="C17" s="116"/>
      <c r="D17" s="115"/>
      <c r="E17" s="104"/>
      <c r="F17" s="10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3"/>
    </row>
    <row r="18" spans="1:240" ht="19.5" thickBot="1" x14ac:dyDescent="0.35">
      <c r="A18" s="112"/>
      <c r="B18" s="111"/>
      <c r="C18" s="110"/>
      <c r="D18" s="109"/>
      <c r="E18" s="109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</row>
    <row r="19" spans="1:240" x14ac:dyDescent="0.3">
      <c r="B19" s="106"/>
      <c r="C19" s="107"/>
      <c r="D19" s="106"/>
      <c r="E19" s="105"/>
      <c r="F19" s="104"/>
      <c r="G19" s="100"/>
      <c r="H19" s="100"/>
      <c r="I19" s="100"/>
      <c r="J19" s="100"/>
      <c r="K19" s="101"/>
      <c r="L19" s="100"/>
      <c r="M19" s="99"/>
      <c r="N19" s="103"/>
      <c r="O19" s="102"/>
      <c r="P19" s="101"/>
      <c r="Q19" s="100"/>
      <c r="R19" s="100"/>
      <c r="S19" s="99"/>
      <c r="T19" s="98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C19" s="85"/>
      <c r="DD19" s="85"/>
      <c r="DE19" s="85"/>
      <c r="DF19" s="85"/>
      <c r="DG19" s="85"/>
      <c r="DH19" s="85"/>
      <c r="DI19" s="85"/>
      <c r="DJ19" s="85"/>
      <c r="DK19" s="85"/>
      <c r="DL19" s="85"/>
      <c r="DM19" s="85"/>
      <c r="DN19" s="85"/>
      <c r="DO19" s="85"/>
      <c r="DP19" s="85"/>
      <c r="DQ19" s="85"/>
      <c r="DR19" s="85"/>
      <c r="DS19" s="85"/>
      <c r="DT19" s="85"/>
      <c r="DU19" s="85"/>
      <c r="DV19" s="85"/>
      <c r="DW19" s="85"/>
      <c r="DX19" s="85"/>
      <c r="DY19" s="85"/>
      <c r="DZ19" s="85"/>
      <c r="EA19" s="85"/>
      <c r="EB19" s="85"/>
      <c r="EC19" s="85"/>
      <c r="ED19" s="85"/>
      <c r="EE19" s="85"/>
      <c r="EF19" s="85"/>
      <c r="EG19" s="85"/>
      <c r="EH19" s="85"/>
      <c r="EI19" s="85"/>
      <c r="EJ19" s="85"/>
      <c r="EK19" s="85"/>
      <c r="EL19" s="85"/>
      <c r="EM19" s="85"/>
      <c r="EN19" s="85"/>
      <c r="EO19" s="85"/>
      <c r="EP19" s="85"/>
      <c r="EQ19" s="85"/>
      <c r="ER19" s="85"/>
      <c r="ES19" s="85"/>
      <c r="ET19" s="85"/>
      <c r="EU19" s="85"/>
      <c r="EV19" s="85"/>
      <c r="EW19" s="85"/>
      <c r="EX19" s="85"/>
      <c r="EY19" s="85"/>
      <c r="EZ19" s="85"/>
      <c r="FA19" s="85"/>
      <c r="FB19" s="85"/>
      <c r="FC19" s="85"/>
      <c r="FD19" s="85"/>
      <c r="FE19" s="85"/>
      <c r="FF19" s="85"/>
      <c r="FG19" s="85"/>
      <c r="FH19" s="85"/>
      <c r="FI19" s="85"/>
      <c r="FJ19" s="85"/>
      <c r="FK19" s="85"/>
      <c r="FL19" s="85"/>
      <c r="FM19" s="85"/>
      <c r="FN19" s="85"/>
      <c r="FO19" s="85"/>
      <c r="FP19" s="85"/>
      <c r="FQ19" s="85"/>
      <c r="FR19" s="85"/>
      <c r="FS19" s="85"/>
      <c r="FT19" s="85"/>
      <c r="FU19" s="85"/>
      <c r="FV19" s="85"/>
      <c r="FW19" s="85"/>
      <c r="FX19" s="85"/>
      <c r="FY19" s="85"/>
      <c r="FZ19" s="85"/>
      <c r="GA19" s="85"/>
      <c r="GB19" s="85"/>
      <c r="GC19" s="85"/>
      <c r="GD19" s="85"/>
      <c r="GE19" s="85"/>
      <c r="GF19" s="85"/>
      <c r="GG19" s="85"/>
      <c r="GH19" s="85"/>
      <c r="GI19" s="85"/>
      <c r="GJ19" s="85"/>
      <c r="GK19" s="85"/>
      <c r="GL19" s="85"/>
      <c r="GM19" s="85"/>
      <c r="GN19" s="85"/>
      <c r="GO19" s="85"/>
      <c r="GP19" s="85"/>
      <c r="GQ19" s="85"/>
      <c r="GR19" s="85"/>
      <c r="GS19" s="85"/>
      <c r="GT19" s="85"/>
      <c r="GU19" s="85"/>
      <c r="GV19" s="85"/>
      <c r="GW19" s="85"/>
      <c r="GX19" s="85"/>
      <c r="GY19" s="85"/>
      <c r="GZ19" s="85"/>
      <c r="HA19" s="85"/>
      <c r="HB19" s="85"/>
      <c r="HC19" s="85"/>
      <c r="HD19" s="85"/>
      <c r="HE19" s="85"/>
      <c r="HF19" s="85"/>
      <c r="HG19" s="85"/>
      <c r="HH19" s="85"/>
      <c r="HI19" s="85"/>
      <c r="HJ19" s="85"/>
      <c r="HK19" s="85"/>
      <c r="HL19" s="85"/>
      <c r="HM19" s="85"/>
      <c r="HN19" s="85"/>
      <c r="HO19" s="85"/>
      <c r="HP19" s="85"/>
      <c r="HQ19" s="85"/>
      <c r="HR19" s="85"/>
      <c r="HS19" s="85"/>
      <c r="HT19" s="85"/>
      <c r="HU19" s="85"/>
      <c r="HV19" s="85"/>
      <c r="HW19" s="85"/>
      <c r="HX19" s="85"/>
      <c r="HY19" s="85"/>
      <c r="HZ19" s="85"/>
      <c r="IA19" s="85"/>
      <c r="IB19" s="85"/>
      <c r="IC19" s="85"/>
      <c r="ID19" s="85"/>
      <c r="IE19" s="85"/>
      <c r="IF19" s="85"/>
    </row>
    <row r="20" spans="1:240" s="93" customFormat="1" ht="19.5" thickBot="1" x14ac:dyDescent="0.35">
      <c r="A20" s="92"/>
      <c r="C20" s="97" t="s">
        <v>140</v>
      </c>
      <c r="D20" s="97"/>
      <c r="E20" s="96"/>
      <c r="F20" s="96">
        <f>SUM(F10:F19)</f>
        <v>12755479.4</v>
      </c>
      <c r="G20" s="96">
        <f>SUM(G10:G19)</f>
        <v>2402171.0333333337</v>
      </c>
      <c r="H20" s="96">
        <f>SUM(H10:H19)</f>
        <v>887940.78333333333</v>
      </c>
      <c r="I20" s="96">
        <f>SUM(I10:I19)</f>
        <v>684174.78333333333</v>
      </c>
      <c r="J20" s="96">
        <f t="shared" ref="J20:R20" si="1">SUM(J10:J19)</f>
        <v>659269.45000000007</v>
      </c>
      <c r="K20" s="96">
        <f>SUM(K10:K19)</f>
        <v>659269.45000000007</v>
      </c>
      <c r="L20" s="96">
        <f>SUM(L10:L19)</f>
        <v>757116.32500000007</v>
      </c>
      <c r="M20" s="96">
        <f>SUM(M10:M19)</f>
        <v>973547.36666666681</v>
      </c>
      <c r="N20" s="96">
        <f t="shared" si="1"/>
        <v>883200.11666666681</v>
      </c>
      <c r="O20" s="96">
        <f t="shared" si="1"/>
        <v>939131.30416666681</v>
      </c>
      <c r="P20" s="96">
        <f>SUM(P10:P19)</f>
        <v>1048481.3041666668</v>
      </c>
      <c r="Q20" s="96">
        <f>SUM(Q10:Q19)</f>
        <v>1487557.1791666667</v>
      </c>
      <c r="R20" s="96">
        <f t="shared" si="1"/>
        <v>1373620.3041666667</v>
      </c>
      <c r="S20" s="96">
        <f>SUM(G20:R20)</f>
        <v>12755479.400000002</v>
      </c>
      <c r="T20" s="95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H20" s="94"/>
      <c r="DI20" s="94"/>
      <c r="DJ20" s="94"/>
      <c r="DK20" s="94"/>
      <c r="DL20" s="94"/>
      <c r="DM20" s="94"/>
      <c r="DN20" s="94"/>
      <c r="DO20" s="94"/>
      <c r="DP20" s="94"/>
      <c r="DQ20" s="94"/>
      <c r="DR20" s="94"/>
      <c r="DS20" s="94"/>
      <c r="DT20" s="94"/>
      <c r="DU20" s="94"/>
      <c r="DV20" s="94"/>
      <c r="DW20" s="94"/>
      <c r="DX20" s="94"/>
      <c r="DY20" s="94"/>
      <c r="DZ20" s="94"/>
      <c r="EA20" s="94"/>
      <c r="EB20" s="94"/>
      <c r="EC20" s="94"/>
      <c r="ED20" s="94"/>
      <c r="EE20" s="94"/>
      <c r="EF20" s="94"/>
      <c r="EG20" s="94"/>
      <c r="EH20" s="94"/>
      <c r="EI20" s="94"/>
      <c r="EJ20" s="94"/>
      <c r="EK20" s="94"/>
      <c r="EL20" s="94"/>
      <c r="EM20" s="94"/>
      <c r="EN20" s="94"/>
      <c r="EO20" s="94"/>
      <c r="EP20" s="94"/>
      <c r="EQ20" s="94"/>
      <c r="ER20" s="94"/>
      <c r="ES20" s="94"/>
      <c r="ET20" s="94"/>
      <c r="EU20" s="94"/>
      <c r="EV20" s="94"/>
      <c r="EW20" s="94"/>
      <c r="EX20" s="94"/>
      <c r="EY20" s="94"/>
      <c r="EZ20" s="94"/>
      <c r="FA20" s="94"/>
      <c r="FB20" s="94"/>
      <c r="FC20" s="94"/>
      <c r="FD20" s="94"/>
      <c r="FE20" s="94"/>
      <c r="FF20" s="94"/>
      <c r="FG20" s="94"/>
      <c r="FH20" s="94"/>
      <c r="FI20" s="94"/>
      <c r="FJ20" s="94"/>
      <c r="FK20" s="94"/>
      <c r="FL20" s="94"/>
      <c r="FM20" s="94"/>
      <c r="FN20" s="94"/>
      <c r="FO20" s="94"/>
      <c r="FP20" s="94"/>
      <c r="FQ20" s="94"/>
      <c r="FR20" s="94"/>
      <c r="FS20" s="94"/>
      <c r="FT20" s="94"/>
      <c r="FU20" s="94"/>
      <c r="FV20" s="94"/>
      <c r="FW20" s="94"/>
      <c r="FX20" s="94"/>
      <c r="FY20" s="94"/>
      <c r="FZ20" s="94"/>
      <c r="GA20" s="94"/>
      <c r="GB20" s="94"/>
      <c r="GC20" s="94"/>
      <c r="GD20" s="94"/>
      <c r="GE20" s="94"/>
      <c r="GF20" s="94"/>
      <c r="GG20" s="94"/>
      <c r="GH20" s="94"/>
      <c r="GI20" s="94"/>
      <c r="GJ20" s="94"/>
      <c r="GK20" s="94"/>
      <c r="GL20" s="94"/>
      <c r="GM20" s="94"/>
      <c r="GN20" s="94"/>
      <c r="GO20" s="94"/>
      <c r="GP20" s="94"/>
      <c r="GQ20" s="94"/>
      <c r="GR20" s="94"/>
      <c r="GS20" s="94"/>
      <c r="GT20" s="94"/>
      <c r="GU20" s="94"/>
      <c r="GV20" s="94"/>
      <c r="GW20" s="94"/>
      <c r="GX20" s="94"/>
      <c r="GY20" s="94"/>
      <c r="GZ20" s="94"/>
      <c r="HA20" s="94"/>
      <c r="HB20" s="94"/>
      <c r="HC20" s="94"/>
      <c r="HD20" s="94"/>
      <c r="HE20" s="94"/>
      <c r="HF20" s="94"/>
      <c r="HG20" s="94"/>
      <c r="HH20" s="94"/>
      <c r="HI20" s="94"/>
      <c r="HJ20" s="94"/>
      <c r="HK20" s="94"/>
      <c r="HL20" s="94"/>
      <c r="HM20" s="94"/>
      <c r="HN20" s="94"/>
      <c r="HO20" s="94"/>
      <c r="HP20" s="94"/>
      <c r="HQ20" s="94"/>
      <c r="HR20" s="94"/>
      <c r="HS20" s="94"/>
      <c r="HT20" s="94"/>
      <c r="HU20" s="94"/>
      <c r="HV20" s="94"/>
      <c r="HW20" s="94"/>
      <c r="HX20" s="94"/>
      <c r="HY20" s="94"/>
      <c r="HZ20" s="94"/>
      <c r="IA20" s="94"/>
      <c r="IB20" s="94"/>
      <c r="IC20" s="94"/>
      <c r="ID20" s="94"/>
      <c r="IE20" s="94"/>
      <c r="IF20" s="94"/>
    </row>
    <row r="21" spans="1:240" ht="19.5" thickTop="1" x14ac:dyDescent="0.3">
      <c r="C21" s="91" t="s">
        <v>139</v>
      </c>
    </row>
  </sheetData>
  <mergeCells count="5">
    <mergeCell ref="B2:F2"/>
    <mergeCell ref="B3:F3"/>
    <mergeCell ref="B4:F4"/>
    <mergeCell ref="B5:F5"/>
    <mergeCell ref="G6:S6"/>
  </mergeCells>
  <pageMargins left="1.6535433070866143" right="3.937007874015748E-2" top="0.6692913385826772" bottom="0.51181102362204722" header="0.15748031496062992" footer="0.23622047244094491"/>
  <pageSetup scale="80" orientation="portrait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4</vt:i4>
      </vt:variant>
    </vt:vector>
  </HeadingPairs>
  <TitlesOfParts>
    <vt:vector size="21" baseType="lpstr">
      <vt:lpstr>Plantilla de personal</vt:lpstr>
      <vt:lpstr>ActividadesCE</vt:lpstr>
      <vt:lpstr>ActividadesDiseño1</vt:lpstr>
      <vt:lpstr>ActividadesDiseño3</vt:lpstr>
      <vt:lpstr>ActividadesDiseño4</vt:lpstr>
      <vt:lpstr>ActividadesVotoExtranjero</vt:lpstr>
      <vt:lpstr>analisis de casilla</vt:lpstr>
      <vt:lpstr>ActividadesLogística</vt:lpstr>
      <vt:lpstr>INTEGRAC. ORGANIZACION</vt:lpstr>
      <vt:lpstr>CONCENTRADO ORGANIZACION</vt:lpstr>
      <vt:lpstr>Estadistica</vt:lpstr>
      <vt:lpstr>Cartografia</vt:lpstr>
      <vt:lpstr>Habilitar Material</vt:lpstr>
      <vt:lpstr>Docum y Materiales</vt:lpstr>
      <vt:lpstr>Voto en el Extranjero</vt:lpstr>
      <vt:lpstr>Analisis de Casillas</vt:lpstr>
      <vt:lpstr>Preparacion Proceso</vt:lpstr>
      <vt:lpstr>'INTEGRAC. ORGANIZACION'!Área_de_impresión</vt:lpstr>
      <vt:lpstr>'CONCENTRADO ORGANIZACION'!Títulos_a_imprimir</vt:lpstr>
      <vt:lpstr>Estadistica!Títulos_a_imprimir</vt:lpstr>
      <vt:lpstr>'INTEGRAC. ORGANIZACION'!Títulos_a_imprimir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 Alatorre</dc:creator>
  <cp:lastModifiedBy>Daniel Aleja Alvarado Pelayo</cp:lastModifiedBy>
  <cp:lastPrinted>2016-08-09T23:17:35Z</cp:lastPrinted>
  <dcterms:created xsi:type="dcterms:W3CDTF">2016-07-15T16:58:49Z</dcterms:created>
  <dcterms:modified xsi:type="dcterms:W3CDTF">2016-08-09T23:18:21Z</dcterms:modified>
</cp:coreProperties>
</file>