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 tabRatio="691" activeTab="2"/>
  </bookViews>
  <sheets>
    <sheet name="Plantilla" sheetId="8" r:id="rId1"/>
    <sheet name="Comodato" sheetId="4" r:id="rId2"/>
    <sheet name="Consejos Distritales" sheetId="5" r:id="rId3"/>
    <sheet name="Desarrollo Aplicaciones" sheetId="6" r:id="rId4"/>
    <sheet name="Infraestructura Tecnologica" sheetId="7" r:id="rId5"/>
    <sheet name="Urna Electronica" sheetId="9" r:id="rId6"/>
    <sheet name="Soporte Tecnico" sheetId="10" r:id="rId7"/>
    <sheet name="Voto Extranjero" sheetId="11" r:id="rId8"/>
    <sheet name="INTEGRAC. INFORMATICA" sheetId="23" r:id="rId9"/>
    <sheet name="CONC INFORM" sheetId="24" r:id="rId10"/>
    <sheet name="Comodato (2)" sheetId="25" r:id="rId11"/>
    <sheet name="Consejos Dist" sheetId="26" r:id="rId12"/>
    <sheet name="Desarrollo de Aplicaciones" sheetId="27" r:id="rId13"/>
    <sheet name="Infraestructura Tecnológica" sheetId="28" r:id="rId14"/>
    <sheet name="Plantila de Personal" sheetId="29" r:id="rId15"/>
    <sheet name="Urna Electronica (2)" sheetId="30" r:id="rId16"/>
    <sheet name="Soporte Tecnico (2)" sheetId="31" r:id="rId17"/>
    <sheet name="Voto en el Extranjero" sheetId="32" r:id="rId18"/>
    <sheet name="Hoja2" sheetId="33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_FilterDatabase" localSheetId="9" hidden="1">'CONC INFORM'!$A$8:$IF$56</definedName>
    <definedName name="_xlnm.Print_Area" localSheetId="8">'INTEGRAC. INFORMATICA'!$A$1:$F$20</definedName>
    <definedName name="_xlnm.Print_Titles" localSheetId="9">'CONC INFORM'!$2:$9</definedName>
    <definedName name="_xlnm.Print_Titles" localSheetId="11">'Consejos Dist'!$2:$9</definedName>
    <definedName name="_xlnm.Print_Titles" localSheetId="8">'INTEGRAC. INFORMATICA'!$2:$7</definedName>
  </definedNames>
  <calcPr calcId="145621"/>
</workbook>
</file>

<file path=xl/calcChain.xml><?xml version="1.0" encoding="utf-8"?>
<calcChain xmlns="http://schemas.openxmlformats.org/spreadsheetml/2006/main">
  <c r="F20" i="32" l="1"/>
  <c r="G20" i="32" s="1"/>
  <c r="C20" i="32"/>
  <c r="F19" i="32"/>
  <c r="F41" i="24" s="1"/>
  <c r="F40" i="24" s="1"/>
  <c r="F18" i="32"/>
  <c r="G18" i="32" s="1"/>
  <c r="H17" i="32"/>
  <c r="I17" i="32" s="1"/>
  <c r="J17" i="32" s="1"/>
  <c r="K17" i="32" s="1"/>
  <c r="L17" i="32" s="1"/>
  <c r="F17" i="32"/>
  <c r="C17" i="32"/>
  <c r="G15" i="32"/>
  <c r="H14" i="32"/>
  <c r="I14" i="32" s="1"/>
  <c r="E14" i="32"/>
  <c r="F14" i="32" s="1"/>
  <c r="C14" i="32"/>
  <c r="K12" i="32"/>
  <c r="L12" i="32" s="1"/>
  <c r="M12" i="32" s="1"/>
  <c r="F11" i="32"/>
  <c r="G11" i="32" s="1"/>
  <c r="H11" i="32" s="1"/>
  <c r="C11" i="32"/>
  <c r="F10" i="32"/>
  <c r="B2" i="32"/>
  <c r="S20" i="31"/>
  <c r="E19" i="31"/>
  <c r="F19" i="31" s="1"/>
  <c r="C19" i="31"/>
  <c r="N17" i="31"/>
  <c r="H17" i="31"/>
  <c r="I17" i="31" s="1"/>
  <c r="J17" i="31" s="1"/>
  <c r="K17" i="31" s="1"/>
  <c r="L17" i="31" s="1"/>
  <c r="F17" i="31"/>
  <c r="O17" i="31" s="1"/>
  <c r="P17" i="31" s="1"/>
  <c r="Q17" i="31" s="1"/>
  <c r="R17" i="31" s="1"/>
  <c r="E16" i="31"/>
  <c r="F16" i="31" s="1"/>
  <c r="C16" i="31"/>
  <c r="I14" i="31"/>
  <c r="H14" i="31"/>
  <c r="E12" i="31"/>
  <c r="F12" i="31" s="1"/>
  <c r="G12" i="31" s="1"/>
  <c r="C12" i="31"/>
  <c r="E11" i="31"/>
  <c r="F11" i="31" s="1"/>
  <c r="C11" i="31"/>
  <c r="B2" i="31"/>
  <c r="S15" i="30"/>
  <c r="F14" i="30"/>
  <c r="N14" i="30" s="1"/>
  <c r="E13" i="30"/>
  <c r="F13" i="30" s="1"/>
  <c r="G13" i="30" s="1"/>
  <c r="C13" i="30"/>
  <c r="E12" i="30"/>
  <c r="F12" i="30" s="1"/>
  <c r="C12" i="30"/>
  <c r="E11" i="30"/>
  <c r="F11" i="30" s="1"/>
  <c r="G11" i="30" s="1"/>
  <c r="C11" i="30"/>
  <c r="B2" i="30"/>
  <c r="S122" i="29"/>
  <c r="F121" i="29"/>
  <c r="K121" i="29" s="1"/>
  <c r="S121" i="29" s="1"/>
  <c r="F120" i="29"/>
  <c r="K120" i="29" s="1"/>
  <c r="S120" i="29" s="1"/>
  <c r="F119" i="29"/>
  <c r="G119" i="29" s="1"/>
  <c r="L118" i="29"/>
  <c r="M118" i="29" s="1"/>
  <c r="H118" i="29"/>
  <c r="F118" i="29"/>
  <c r="J116" i="29"/>
  <c r="K116" i="29" s="1"/>
  <c r="L116" i="29" s="1"/>
  <c r="M116" i="29" s="1"/>
  <c r="N116" i="29" s="1"/>
  <c r="O116" i="29" s="1"/>
  <c r="P116" i="29" s="1"/>
  <c r="Q116" i="29" s="1"/>
  <c r="R116" i="29" s="1"/>
  <c r="F116" i="29"/>
  <c r="G116" i="29" s="1"/>
  <c r="J115" i="29"/>
  <c r="K115" i="29" s="1"/>
  <c r="F115" i="29"/>
  <c r="G115" i="29" s="1"/>
  <c r="J114" i="29"/>
  <c r="I114" i="29"/>
  <c r="F113" i="29"/>
  <c r="G113" i="29" s="1"/>
  <c r="F112" i="29"/>
  <c r="G112" i="29" s="1"/>
  <c r="F111" i="29"/>
  <c r="G111" i="29" s="1"/>
  <c r="I109" i="29"/>
  <c r="F109" i="29"/>
  <c r="Q109" i="29" s="1"/>
  <c r="F108" i="29"/>
  <c r="L108" i="29" s="1"/>
  <c r="R107" i="29"/>
  <c r="I107" i="29"/>
  <c r="H107" i="29"/>
  <c r="G107" i="29"/>
  <c r="L106" i="29"/>
  <c r="M106" i="29" s="1"/>
  <c r="N106" i="29" s="1"/>
  <c r="J106" i="29"/>
  <c r="H106" i="29"/>
  <c r="F106" i="29"/>
  <c r="O106" i="29" s="1"/>
  <c r="P106" i="29" s="1"/>
  <c r="L105" i="29"/>
  <c r="M105" i="29" s="1"/>
  <c r="N105" i="29" s="1"/>
  <c r="O105" i="29" s="1"/>
  <c r="J105" i="29"/>
  <c r="H105" i="29"/>
  <c r="H103" i="29" s="1"/>
  <c r="F105" i="29"/>
  <c r="P105" i="29" s="1"/>
  <c r="Q105" i="29" s="1"/>
  <c r="L104" i="29"/>
  <c r="M104" i="29" s="1"/>
  <c r="H104" i="29"/>
  <c r="F104" i="29"/>
  <c r="I104" i="29" s="1"/>
  <c r="K103" i="29"/>
  <c r="G103" i="29"/>
  <c r="N101" i="29"/>
  <c r="H101" i="29"/>
  <c r="R100" i="29"/>
  <c r="Q100" i="29"/>
  <c r="P100" i="29"/>
  <c r="O100" i="29"/>
  <c r="N100" i="29"/>
  <c r="H100" i="29"/>
  <c r="G100" i="29"/>
  <c r="F100" i="29"/>
  <c r="G98" i="29"/>
  <c r="G97" i="29" s="1"/>
  <c r="F97" i="29"/>
  <c r="F96" i="29"/>
  <c r="N96" i="29" s="1"/>
  <c r="F95" i="29"/>
  <c r="G95" i="29" s="1"/>
  <c r="F94" i="29"/>
  <c r="G94" i="29" s="1"/>
  <c r="P93" i="29"/>
  <c r="Q93" i="29" s="1"/>
  <c r="N93" i="29"/>
  <c r="H93" i="29"/>
  <c r="F93" i="29"/>
  <c r="F89" i="29"/>
  <c r="F86" i="29"/>
  <c r="N86" i="29" s="1"/>
  <c r="F85" i="29"/>
  <c r="G85" i="29" s="1"/>
  <c r="G84" i="29"/>
  <c r="H84" i="29" s="1"/>
  <c r="I84" i="29" s="1"/>
  <c r="J84" i="29" s="1"/>
  <c r="K84" i="29" s="1"/>
  <c r="L84" i="29" s="1"/>
  <c r="M84" i="29" s="1"/>
  <c r="N84" i="29" s="1"/>
  <c r="O84" i="29" s="1"/>
  <c r="P84" i="29" s="1"/>
  <c r="Q84" i="29" s="1"/>
  <c r="R84" i="29" s="1"/>
  <c r="G83" i="29"/>
  <c r="H81" i="29"/>
  <c r="F81" i="29"/>
  <c r="N81" i="29" s="1"/>
  <c r="O81" i="29" s="1"/>
  <c r="P81" i="29" s="1"/>
  <c r="Q81" i="29" s="1"/>
  <c r="R81" i="29" s="1"/>
  <c r="G80" i="29"/>
  <c r="G79" i="29"/>
  <c r="F78" i="29"/>
  <c r="N77" i="29"/>
  <c r="O77" i="29" s="1"/>
  <c r="P77" i="29" s="1"/>
  <c r="Q77" i="29" s="1"/>
  <c r="R77" i="29" s="1"/>
  <c r="H77" i="29"/>
  <c r="F77" i="29"/>
  <c r="L77" i="29" s="1"/>
  <c r="G76" i="29"/>
  <c r="G75" i="29"/>
  <c r="H75" i="29" s="1"/>
  <c r="G74" i="29"/>
  <c r="F74" i="29"/>
  <c r="K73" i="29"/>
  <c r="L73" i="29" s="1"/>
  <c r="M73" i="29" s="1"/>
  <c r="F73" i="29"/>
  <c r="G73" i="29" s="1"/>
  <c r="F72" i="29"/>
  <c r="S70" i="29"/>
  <c r="S69" i="29"/>
  <c r="F69" i="29"/>
  <c r="F68" i="29"/>
  <c r="G68" i="29" s="1"/>
  <c r="S68" i="29" s="1"/>
  <c r="F67" i="29"/>
  <c r="G67" i="29" s="1"/>
  <c r="S67" i="29" s="1"/>
  <c r="F66" i="29"/>
  <c r="G66" i="29" s="1"/>
  <c r="S66" i="29" s="1"/>
  <c r="F65" i="29"/>
  <c r="G65" i="29" s="1"/>
  <c r="I64" i="29"/>
  <c r="J64" i="29" s="1"/>
  <c r="K64" i="29" s="1"/>
  <c r="L64" i="29" s="1"/>
  <c r="M64" i="29" s="1"/>
  <c r="N64" i="29" s="1"/>
  <c r="O64" i="29" s="1"/>
  <c r="P64" i="29" s="1"/>
  <c r="F64" i="29"/>
  <c r="G64" i="29" s="1"/>
  <c r="F63" i="29"/>
  <c r="G63" i="29" s="1"/>
  <c r="S63" i="29" s="1"/>
  <c r="F62" i="29"/>
  <c r="L62" i="29" s="1"/>
  <c r="S62" i="29" s="1"/>
  <c r="F61" i="29"/>
  <c r="L61" i="29" s="1"/>
  <c r="S61" i="29" s="1"/>
  <c r="F60" i="29"/>
  <c r="L60" i="29" s="1"/>
  <c r="S60" i="29" s="1"/>
  <c r="F59" i="29"/>
  <c r="R59" i="29" s="1"/>
  <c r="S59" i="29" s="1"/>
  <c r="F58" i="29"/>
  <c r="L58" i="29" s="1"/>
  <c r="S58" i="29" s="1"/>
  <c r="F57" i="29"/>
  <c r="M57" i="29" s="1"/>
  <c r="S57" i="29" s="1"/>
  <c r="F56" i="29"/>
  <c r="L56" i="29" s="1"/>
  <c r="S56" i="29" s="1"/>
  <c r="F55" i="29"/>
  <c r="O55" i="29" s="1"/>
  <c r="S55" i="29" s="1"/>
  <c r="F54" i="29"/>
  <c r="O54" i="29" s="1"/>
  <c r="S54" i="29" s="1"/>
  <c r="F53" i="29"/>
  <c r="J53" i="29" s="1"/>
  <c r="S53" i="29" s="1"/>
  <c r="Q52" i="29"/>
  <c r="R52" i="29" s="1"/>
  <c r="H52" i="29"/>
  <c r="F52" i="29"/>
  <c r="O52" i="29" s="1"/>
  <c r="F51" i="29"/>
  <c r="J50" i="29"/>
  <c r="K50" i="29" s="1"/>
  <c r="L50" i="29" s="1"/>
  <c r="M50" i="29" s="1"/>
  <c r="N50" i="29" s="1"/>
  <c r="O50" i="29" s="1"/>
  <c r="P50" i="29" s="1"/>
  <c r="Q50" i="29" s="1"/>
  <c r="R50" i="29" s="1"/>
  <c r="F50" i="29"/>
  <c r="G50" i="29" s="1"/>
  <c r="L49" i="29"/>
  <c r="M49" i="29" s="1"/>
  <c r="N49" i="29" s="1"/>
  <c r="O49" i="29" s="1"/>
  <c r="P49" i="29" s="1"/>
  <c r="H49" i="29"/>
  <c r="I49" i="29" s="1"/>
  <c r="F49" i="29"/>
  <c r="Q49" i="29" s="1"/>
  <c r="H48" i="29"/>
  <c r="F48" i="29"/>
  <c r="H47" i="29"/>
  <c r="G47" i="29"/>
  <c r="M46" i="29"/>
  <c r="H46" i="29"/>
  <c r="F46" i="29"/>
  <c r="L45" i="29"/>
  <c r="H45" i="29"/>
  <c r="G45" i="29"/>
  <c r="F44" i="29"/>
  <c r="K42" i="29"/>
  <c r="J41" i="29"/>
  <c r="F41" i="29"/>
  <c r="H41" i="29" s="1"/>
  <c r="I40" i="29"/>
  <c r="G40" i="29"/>
  <c r="F40" i="29"/>
  <c r="H39" i="29"/>
  <c r="F39" i="29"/>
  <c r="G38" i="29"/>
  <c r="F38" i="29"/>
  <c r="I37" i="29"/>
  <c r="J37" i="29" s="1"/>
  <c r="K37" i="29" s="1"/>
  <c r="L37" i="29" s="1"/>
  <c r="M37" i="29" s="1"/>
  <c r="F37" i="29"/>
  <c r="G37" i="29" s="1"/>
  <c r="F36" i="29"/>
  <c r="Q33" i="29"/>
  <c r="F33" i="29"/>
  <c r="C33" i="29"/>
  <c r="P32" i="29"/>
  <c r="O32" i="29"/>
  <c r="N32" i="29"/>
  <c r="M32" i="29"/>
  <c r="L32" i="29"/>
  <c r="K32" i="29"/>
  <c r="J32" i="29"/>
  <c r="I32" i="29"/>
  <c r="H32" i="29"/>
  <c r="G32" i="29"/>
  <c r="F32" i="29"/>
  <c r="G31" i="29"/>
  <c r="N30" i="29"/>
  <c r="O30" i="29" s="1"/>
  <c r="F30" i="29"/>
  <c r="G30" i="29" s="1"/>
  <c r="G29" i="29" s="1"/>
  <c r="G28" i="29"/>
  <c r="H27" i="29"/>
  <c r="I27" i="29" s="1"/>
  <c r="J27" i="29" s="1"/>
  <c r="F27" i="29"/>
  <c r="M27" i="29" s="1"/>
  <c r="F26" i="29"/>
  <c r="N25" i="29"/>
  <c r="I25" i="29"/>
  <c r="J25" i="29" s="1"/>
  <c r="K25" i="29" s="1"/>
  <c r="L25" i="29" s="1"/>
  <c r="L23" i="29" s="1"/>
  <c r="H25" i="29"/>
  <c r="F25" i="29"/>
  <c r="O25" i="29" s="1"/>
  <c r="P24" i="29"/>
  <c r="Q24" i="29" s="1"/>
  <c r="N24" i="29"/>
  <c r="N23" i="29" s="1"/>
  <c r="H24" i="29"/>
  <c r="F24" i="29"/>
  <c r="M23" i="29"/>
  <c r="H23" i="29"/>
  <c r="G23" i="29"/>
  <c r="G22" i="29"/>
  <c r="S22" i="29" s="1"/>
  <c r="R21" i="29"/>
  <c r="Q21" i="29"/>
  <c r="P21" i="29"/>
  <c r="O21" i="29"/>
  <c r="N21" i="29"/>
  <c r="M21" i="29"/>
  <c r="L21" i="29"/>
  <c r="K21" i="29"/>
  <c r="J21" i="29"/>
  <c r="I21" i="29"/>
  <c r="H21" i="29"/>
  <c r="G21" i="29"/>
  <c r="S21" i="29" s="1"/>
  <c r="F21" i="29"/>
  <c r="G20" i="29"/>
  <c r="S20" i="29" s="1"/>
  <c r="R19" i="29"/>
  <c r="Q19" i="29"/>
  <c r="P19" i="29"/>
  <c r="O19" i="29"/>
  <c r="N19" i="29"/>
  <c r="M19" i="29"/>
  <c r="L19" i="29"/>
  <c r="K19" i="29"/>
  <c r="J19" i="29"/>
  <c r="I19" i="29"/>
  <c r="H19" i="29"/>
  <c r="G19" i="29"/>
  <c r="S19" i="29" s="1"/>
  <c r="F19" i="29"/>
  <c r="I18" i="29"/>
  <c r="F18" i="29"/>
  <c r="R17" i="29"/>
  <c r="Q17" i="29"/>
  <c r="P17" i="29"/>
  <c r="O17" i="29"/>
  <c r="N17" i="29"/>
  <c r="M17" i="29"/>
  <c r="L17" i="29"/>
  <c r="K17" i="29"/>
  <c r="J17" i="29"/>
  <c r="H17" i="29"/>
  <c r="G17" i="29"/>
  <c r="F17" i="29"/>
  <c r="H16" i="29"/>
  <c r="I16" i="29" s="1"/>
  <c r="F14" i="29"/>
  <c r="N14" i="29" s="1"/>
  <c r="H13" i="29"/>
  <c r="I13" i="29" s="1"/>
  <c r="J13" i="29" s="1"/>
  <c r="F13" i="29"/>
  <c r="H12" i="29"/>
  <c r="G12" i="29"/>
  <c r="M11" i="29"/>
  <c r="N11" i="29" s="1"/>
  <c r="F11" i="29"/>
  <c r="G11" i="29" s="1"/>
  <c r="M10" i="29"/>
  <c r="L10" i="29"/>
  <c r="F10" i="29"/>
  <c r="B2" i="29"/>
  <c r="S34" i="28"/>
  <c r="G33" i="28"/>
  <c r="S33" i="28" s="1"/>
  <c r="F33" i="28"/>
  <c r="C33" i="28"/>
  <c r="G32" i="28"/>
  <c r="S32" i="28" s="1"/>
  <c r="F32" i="28"/>
  <c r="C32" i="28"/>
  <c r="I31" i="28"/>
  <c r="J31" i="28" s="1"/>
  <c r="G31" i="28"/>
  <c r="F31" i="28"/>
  <c r="C31" i="28"/>
  <c r="L30" i="28"/>
  <c r="M30" i="28" s="1"/>
  <c r="J30" i="28"/>
  <c r="I30" i="28"/>
  <c r="E30" i="28"/>
  <c r="F30" i="28" s="1"/>
  <c r="C30" i="28"/>
  <c r="I29" i="28"/>
  <c r="I53" i="24" s="1"/>
  <c r="H29" i="28"/>
  <c r="K28" i="28"/>
  <c r="L28" i="28" s="1"/>
  <c r="M28" i="28" s="1"/>
  <c r="N28" i="28" s="1"/>
  <c r="O28" i="28" s="1"/>
  <c r="P28" i="28" s="1"/>
  <c r="Q28" i="28" s="1"/>
  <c r="R28" i="28" s="1"/>
  <c r="J28" i="28"/>
  <c r="F28" i="28"/>
  <c r="G28" i="28" s="1"/>
  <c r="J27" i="28"/>
  <c r="D27" i="28"/>
  <c r="F27" i="28" s="1"/>
  <c r="C27" i="28"/>
  <c r="J26" i="28"/>
  <c r="J47" i="24" s="1"/>
  <c r="I26" i="28"/>
  <c r="J25" i="28"/>
  <c r="K25" i="28" s="1"/>
  <c r="L25" i="28" s="1"/>
  <c r="M25" i="28" s="1"/>
  <c r="N25" i="28" s="1"/>
  <c r="O25" i="28" s="1"/>
  <c r="P25" i="28" s="1"/>
  <c r="Q25" i="28" s="1"/>
  <c r="R25" i="28" s="1"/>
  <c r="F25" i="28"/>
  <c r="G25" i="28" s="1"/>
  <c r="J24" i="28"/>
  <c r="K24" i="28" s="1"/>
  <c r="G24" i="28"/>
  <c r="F24" i="28"/>
  <c r="C24" i="28"/>
  <c r="J23" i="28"/>
  <c r="J44" i="24" s="1"/>
  <c r="J43" i="24" s="1"/>
  <c r="I23" i="28"/>
  <c r="F23" i="28"/>
  <c r="F44" i="24" s="1"/>
  <c r="F43" i="24" s="1"/>
  <c r="K22" i="28"/>
  <c r="L22" i="28" s="1"/>
  <c r="M22" i="28" s="1"/>
  <c r="N22" i="28" s="1"/>
  <c r="O22" i="28" s="1"/>
  <c r="P22" i="28" s="1"/>
  <c r="Q22" i="28" s="1"/>
  <c r="R22" i="28" s="1"/>
  <c r="I22" i="28"/>
  <c r="H22" i="28"/>
  <c r="C22" i="28"/>
  <c r="K21" i="28"/>
  <c r="L21" i="28" s="1"/>
  <c r="M21" i="28" s="1"/>
  <c r="N21" i="28" s="1"/>
  <c r="O21" i="28" s="1"/>
  <c r="P21" i="28" s="1"/>
  <c r="Q21" i="28" s="1"/>
  <c r="R21" i="28" s="1"/>
  <c r="I21" i="28"/>
  <c r="H21" i="28"/>
  <c r="F21" i="28"/>
  <c r="C21" i="28"/>
  <c r="K20" i="28"/>
  <c r="L20" i="28" s="1"/>
  <c r="M20" i="28" s="1"/>
  <c r="N20" i="28" s="1"/>
  <c r="O20" i="28" s="1"/>
  <c r="P20" i="28" s="1"/>
  <c r="Q20" i="28" s="1"/>
  <c r="R20" i="28" s="1"/>
  <c r="I20" i="28"/>
  <c r="H20" i="28"/>
  <c r="F20" i="28"/>
  <c r="C20" i="28"/>
  <c r="K19" i="28"/>
  <c r="L19" i="28" s="1"/>
  <c r="M19" i="28" s="1"/>
  <c r="N19" i="28" s="1"/>
  <c r="O19" i="28" s="1"/>
  <c r="P19" i="28" s="1"/>
  <c r="Q19" i="28" s="1"/>
  <c r="R19" i="28" s="1"/>
  <c r="I19" i="28"/>
  <c r="H19" i="28"/>
  <c r="S19" i="28" s="1"/>
  <c r="F19" i="28"/>
  <c r="C19" i="28"/>
  <c r="N18" i="28"/>
  <c r="O18" i="28" s="1"/>
  <c r="P18" i="28" s="1"/>
  <c r="Q18" i="28" s="1"/>
  <c r="R18" i="28" s="1"/>
  <c r="K18" i="28"/>
  <c r="H18" i="28"/>
  <c r="F18" i="28"/>
  <c r="C18" i="28"/>
  <c r="L17" i="28"/>
  <c r="M17" i="28" s="1"/>
  <c r="N17" i="28" s="1"/>
  <c r="O17" i="28" s="1"/>
  <c r="P17" i="28" s="1"/>
  <c r="Q17" i="28" s="1"/>
  <c r="R17" i="28" s="1"/>
  <c r="J17" i="28"/>
  <c r="H17" i="28"/>
  <c r="S17" i="28" s="1"/>
  <c r="F17" i="28"/>
  <c r="C17" i="28"/>
  <c r="K16" i="28"/>
  <c r="L16" i="28" s="1"/>
  <c r="M16" i="28" s="1"/>
  <c r="N16" i="28" s="1"/>
  <c r="O16" i="28" s="1"/>
  <c r="P16" i="28" s="1"/>
  <c r="Q16" i="28" s="1"/>
  <c r="R16" i="28" s="1"/>
  <c r="I16" i="28"/>
  <c r="H16" i="28"/>
  <c r="F16" i="28"/>
  <c r="C16" i="28"/>
  <c r="K15" i="28"/>
  <c r="L15" i="28" s="1"/>
  <c r="M15" i="28" s="1"/>
  <c r="N15" i="28" s="1"/>
  <c r="O15" i="28" s="1"/>
  <c r="P15" i="28" s="1"/>
  <c r="Q15" i="28" s="1"/>
  <c r="R15" i="28" s="1"/>
  <c r="I15" i="28"/>
  <c r="H15" i="28"/>
  <c r="F15" i="28"/>
  <c r="C15" i="28"/>
  <c r="K14" i="28"/>
  <c r="L14" i="28" s="1"/>
  <c r="I14" i="28"/>
  <c r="H14" i="28"/>
  <c r="F14" i="28"/>
  <c r="F13" i="28" s="1"/>
  <c r="F27" i="24" s="1"/>
  <c r="C14" i="28"/>
  <c r="K13" i="28"/>
  <c r="J13" i="28"/>
  <c r="J27" i="24" s="1"/>
  <c r="I13" i="28"/>
  <c r="I27" i="24" s="1"/>
  <c r="G13" i="28"/>
  <c r="G12" i="28"/>
  <c r="N11" i="28"/>
  <c r="O11" i="28" s="1"/>
  <c r="H11" i="28"/>
  <c r="I11" i="28" s="1"/>
  <c r="D11" i="28"/>
  <c r="F11" i="28" s="1"/>
  <c r="C11" i="28"/>
  <c r="N10" i="28"/>
  <c r="G10" i="28"/>
  <c r="G18" i="24" s="1"/>
  <c r="G17" i="24" s="1"/>
  <c r="B2" i="28"/>
  <c r="S15" i="27"/>
  <c r="F14" i="27"/>
  <c r="K14" i="27" s="1"/>
  <c r="S14" i="27" s="1"/>
  <c r="F13" i="27"/>
  <c r="K13" i="27" s="1"/>
  <c r="S13" i="27" s="1"/>
  <c r="F12" i="27"/>
  <c r="G12" i="27" s="1"/>
  <c r="L11" i="27"/>
  <c r="M11" i="27" s="1"/>
  <c r="I11" i="27"/>
  <c r="E11" i="27"/>
  <c r="F11" i="27" s="1"/>
  <c r="F10" i="27" s="1"/>
  <c r="C11" i="27"/>
  <c r="B2" i="27"/>
  <c r="F19" i="26"/>
  <c r="G19" i="26" s="1"/>
  <c r="F18" i="26"/>
  <c r="G18" i="26" s="1"/>
  <c r="Q17" i="26"/>
  <c r="R17" i="26" s="1"/>
  <c r="I17" i="26"/>
  <c r="J17" i="26" s="1"/>
  <c r="H17" i="26"/>
  <c r="F17" i="26"/>
  <c r="F16" i="26" s="1"/>
  <c r="E17" i="26"/>
  <c r="C17" i="26"/>
  <c r="E14" i="26"/>
  <c r="Q14" i="26" s="1"/>
  <c r="C14" i="26"/>
  <c r="P13" i="26"/>
  <c r="O13" i="26"/>
  <c r="N13" i="26"/>
  <c r="M13" i="26"/>
  <c r="L13" i="26"/>
  <c r="K13" i="26"/>
  <c r="J13" i="26"/>
  <c r="I13" i="26"/>
  <c r="H13" i="26"/>
  <c r="G13" i="26"/>
  <c r="I12" i="26"/>
  <c r="H12" i="26"/>
  <c r="I11" i="26"/>
  <c r="H11" i="26"/>
  <c r="F11" i="26"/>
  <c r="F10" i="26" s="1"/>
  <c r="E11" i="26"/>
  <c r="Q11" i="26" s="1"/>
  <c r="C11" i="26"/>
  <c r="H10" i="26"/>
  <c r="G10" i="26"/>
  <c r="G14" i="24" s="1"/>
  <c r="B2" i="26"/>
  <c r="S122" i="25"/>
  <c r="F121" i="25"/>
  <c r="K121" i="25" s="1"/>
  <c r="S121" i="25" s="1"/>
  <c r="F120" i="25"/>
  <c r="K120" i="25" s="1"/>
  <c r="S120" i="25" s="1"/>
  <c r="F119" i="25"/>
  <c r="G119" i="25" s="1"/>
  <c r="L118" i="25"/>
  <c r="M118" i="25" s="1"/>
  <c r="H118" i="25"/>
  <c r="F118" i="25"/>
  <c r="J118" i="25" s="1"/>
  <c r="J116" i="25"/>
  <c r="K116" i="25" s="1"/>
  <c r="L116" i="25" s="1"/>
  <c r="M116" i="25" s="1"/>
  <c r="N116" i="25" s="1"/>
  <c r="O116" i="25" s="1"/>
  <c r="P116" i="25" s="1"/>
  <c r="Q116" i="25" s="1"/>
  <c r="R116" i="25" s="1"/>
  <c r="F116" i="25"/>
  <c r="G116" i="25" s="1"/>
  <c r="J115" i="25"/>
  <c r="K115" i="25" s="1"/>
  <c r="F115" i="25"/>
  <c r="J114" i="25"/>
  <c r="I114" i="25"/>
  <c r="F113" i="25"/>
  <c r="G113" i="25" s="1"/>
  <c r="F112" i="25"/>
  <c r="G112" i="25" s="1"/>
  <c r="F111" i="25"/>
  <c r="I109" i="25"/>
  <c r="I107" i="25" s="1"/>
  <c r="F109" i="25"/>
  <c r="Q109" i="25" s="1"/>
  <c r="F108" i="25"/>
  <c r="L108" i="25" s="1"/>
  <c r="M108" i="25" s="1"/>
  <c r="R107" i="25"/>
  <c r="H107" i="25"/>
  <c r="G107" i="25"/>
  <c r="F107" i="25"/>
  <c r="L106" i="25"/>
  <c r="M106" i="25" s="1"/>
  <c r="N106" i="25" s="1"/>
  <c r="J106" i="25"/>
  <c r="H106" i="25"/>
  <c r="F106" i="25"/>
  <c r="O106" i="25" s="1"/>
  <c r="P106" i="25" s="1"/>
  <c r="L105" i="25"/>
  <c r="M105" i="25" s="1"/>
  <c r="N105" i="25" s="1"/>
  <c r="O105" i="25" s="1"/>
  <c r="J105" i="25"/>
  <c r="H105" i="25"/>
  <c r="H103" i="25" s="1"/>
  <c r="F105" i="25"/>
  <c r="P105" i="25" s="1"/>
  <c r="Q105" i="25" s="1"/>
  <c r="L104" i="25"/>
  <c r="M104" i="25" s="1"/>
  <c r="H104" i="25"/>
  <c r="F104" i="25"/>
  <c r="I104" i="25" s="1"/>
  <c r="K103" i="25"/>
  <c r="G103" i="25"/>
  <c r="N101" i="25"/>
  <c r="H101" i="25"/>
  <c r="R100" i="25"/>
  <c r="Q100" i="25"/>
  <c r="P100" i="25"/>
  <c r="O100" i="25"/>
  <c r="N100" i="25"/>
  <c r="H100" i="25"/>
  <c r="G100" i="25"/>
  <c r="F100" i="25"/>
  <c r="G98" i="25"/>
  <c r="G97" i="25" s="1"/>
  <c r="F97" i="25"/>
  <c r="F96" i="25"/>
  <c r="N96" i="25" s="1"/>
  <c r="F95" i="25"/>
  <c r="G95" i="25" s="1"/>
  <c r="F94" i="25"/>
  <c r="G94" i="25" s="1"/>
  <c r="P93" i="25"/>
  <c r="Q93" i="25" s="1"/>
  <c r="R93" i="25" s="1"/>
  <c r="N93" i="25"/>
  <c r="H93" i="25"/>
  <c r="F93" i="25"/>
  <c r="I93" i="25" s="1"/>
  <c r="F89" i="25"/>
  <c r="G89" i="25" s="1"/>
  <c r="F86" i="25"/>
  <c r="N86" i="25" s="1"/>
  <c r="F85" i="25"/>
  <c r="G84" i="25"/>
  <c r="H84" i="25" s="1"/>
  <c r="I84" i="25" s="1"/>
  <c r="J84" i="25" s="1"/>
  <c r="K84" i="25" s="1"/>
  <c r="L84" i="25" s="1"/>
  <c r="M84" i="25" s="1"/>
  <c r="N84" i="25" s="1"/>
  <c r="O84" i="25" s="1"/>
  <c r="P84" i="25" s="1"/>
  <c r="Q84" i="25" s="1"/>
  <c r="R84" i="25" s="1"/>
  <c r="G83" i="25"/>
  <c r="H81" i="25"/>
  <c r="F81" i="25"/>
  <c r="N81" i="25" s="1"/>
  <c r="O81" i="25" s="1"/>
  <c r="P81" i="25" s="1"/>
  <c r="Q81" i="25" s="1"/>
  <c r="R81" i="25" s="1"/>
  <c r="G80" i="25"/>
  <c r="G79" i="25"/>
  <c r="H79" i="25" s="1"/>
  <c r="G78" i="25"/>
  <c r="F78" i="25"/>
  <c r="N77" i="25"/>
  <c r="O77" i="25" s="1"/>
  <c r="P77" i="25" s="1"/>
  <c r="Q77" i="25" s="1"/>
  <c r="R77" i="25" s="1"/>
  <c r="H77" i="25"/>
  <c r="F77" i="25"/>
  <c r="L77" i="25" s="1"/>
  <c r="G76" i="25"/>
  <c r="G75" i="25"/>
  <c r="K73" i="25"/>
  <c r="L73" i="25" s="1"/>
  <c r="M73" i="25" s="1"/>
  <c r="F73" i="25"/>
  <c r="G73" i="25" s="1"/>
  <c r="F72" i="25"/>
  <c r="S70" i="25"/>
  <c r="S69" i="25"/>
  <c r="F69" i="25"/>
  <c r="F68" i="25"/>
  <c r="G68" i="25" s="1"/>
  <c r="S68" i="25" s="1"/>
  <c r="F67" i="25"/>
  <c r="G67" i="25" s="1"/>
  <c r="S67" i="25" s="1"/>
  <c r="F66" i="25"/>
  <c r="G66" i="25" s="1"/>
  <c r="S66" i="25" s="1"/>
  <c r="F65" i="25"/>
  <c r="G65" i="25" s="1"/>
  <c r="I64" i="25"/>
  <c r="J64" i="25" s="1"/>
  <c r="K64" i="25" s="1"/>
  <c r="L64" i="25" s="1"/>
  <c r="M64" i="25" s="1"/>
  <c r="N64" i="25" s="1"/>
  <c r="O64" i="25" s="1"/>
  <c r="P64" i="25" s="1"/>
  <c r="F64" i="25"/>
  <c r="G64" i="25" s="1"/>
  <c r="F63" i="25"/>
  <c r="G63" i="25" s="1"/>
  <c r="F62" i="25"/>
  <c r="L62" i="25" s="1"/>
  <c r="S62" i="25" s="1"/>
  <c r="F61" i="25"/>
  <c r="L61" i="25" s="1"/>
  <c r="S61" i="25" s="1"/>
  <c r="F60" i="25"/>
  <c r="L60" i="25" s="1"/>
  <c r="S60" i="25" s="1"/>
  <c r="F59" i="25"/>
  <c r="R59" i="25" s="1"/>
  <c r="S59" i="25" s="1"/>
  <c r="F58" i="25"/>
  <c r="L58" i="25" s="1"/>
  <c r="S58" i="25" s="1"/>
  <c r="F57" i="25"/>
  <c r="M57" i="25" s="1"/>
  <c r="S57" i="25" s="1"/>
  <c r="F56" i="25"/>
  <c r="L56" i="25" s="1"/>
  <c r="S56" i="25" s="1"/>
  <c r="F55" i="25"/>
  <c r="O55" i="25" s="1"/>
  <c r="S55" i="25" s="1"/>
  <c r="F54" i="25"/>
  <c r="O54" i="25" s="1"/>
  <c r="S54" i="25" s="1"/>
  <c r="F53" i="25"/>
  <c r="J53" i="25" s="1"/>
  <c r="S53" i="25" s="1"/>
  <c r="Q52" i="25"/>
  <c r="R52" i="25" s="1"/>
  <c r="H52" i="25"/>
  <c r="F52" i="25"/>
  <c r="J50" i="25"/>
  <c r="K50" i="25" s="1"/>
  <c r="L50" i="25" s="1"/>
  <c r="M50" i="25" s="1"/>
  <c r="N50" i="25" s="1"/>
  <c r="O50" i="25" s="1"/>
  <c r="P50" i="25" s="1"/>
  <c r="Q50" i="25" s="1"/>
  <c r="R50" i="25" s="1"/>
  <c r="F50" i="25"/>
  <c r="G50" i="25" s="1"/>
  <c r="L49" i="25"/>
  <c r="M49" i="25" s="1"/>
  <c r="N49" i="25" s="1"/>
  <c r="O49" i="25" s="1"/>
  <c r="P49" i="25" s="1"/>
  <c r="H49" i="25"/>
  <c r="I49" i="25" s="1"/>
  <c r="F49" i="25"/>
  <c r="Q49" i="25" s="1"/>
  <c r="H48" i="25"/>
  <c r="F48" i="25"/>
  <c r="H47" i="25"/>
  <c r="G47" i="25"/>
  <c r="N46" i="25"/>
  <c r="M46" i="25"/>
  <c r="I46" i="25"/>
  <c r="J46" i="25" s="1"/>
  <c r="J45" i="25" s="1"/>
  <c r="H46" i="25"/>
  <c r="F46" i="25"/>
  <c r="M45" i="25"/>
  <c r="L45" i="25"/>
  <c r="H45" i="25"/>
  <c r="G45" i="25"/>
  <c r="F44" i="25"/>
  <c r="K42" i="25"/>
  <c r="J41" i="25"/>
  <c r="K41" i="25" s="1"/>
  <c r="F41" i="25"/>
  <c r="H41" i="25" s="1"/>
  <c r="J40" i="25"/>
  <c r="I40" i="25"/>
  <c r="G40" i="25"/>
  <c r="F40" i="25"/>
  <c r="H39" i="25"/>
  <c r="F39" i="25"/>
  <c r="F38" i="25" s="1"/>
  <c r="H38" i="25"/>
  <c r="G38" i="25"/>
  <c r="J37" i="25"/>
  <c r="K37" i="25" s="1"/>
  <c r="L37" i="25" s="1"/>
  <c r="M37" i="25" s="1"/>
  <c r="I37" i="25"/>
  <c r="G37" i="25"/>
  <c r="S37" i="25" s="1"/>
  <c r="F37" i="25"/>
  <c r="G36" i="25"/>
  <c r="F36" i="25"/>
  <c r="G35" i="25"/>
  <c r="F35" i="25"/>
  <c r="Q33" i="25"/>
  <c r="F33" i="25"/>
  <c r="C33" i="25"/>
  <c r="P32" i="25"/>
  <c r="O32" i="25"/>
  <c r="N32" i="25"/>
  <c r="M32" i="25"/>
  <c r="L32" i="25"/>
  <c r="K32" i="25"/>
  <c r="J32" i="25"/>
  <c r="I32" i="25"/>
  <c r="H32" i="25"/>
  <c r="G32" i="25"/>
  <c r="F32" i="25"/>
  <c r="G31" i="25"/>
  <c r="N30" i="25"/>
  <c r="O30" i="25" s="1"/>
  <c r="G30" i="25"/>
  <c r="F30" i="25"/>
  <c r="G29" i="25"/>
  <c r="F29" i="25"/>
  <c r="H28" i="25"/>
  <c r="H26" i="25" s="1"/>
  <c r="G28" i="25"/>
  <c r="I27" i="25"/>
  <c r="H27" i="25"/>
  <c r="F27" i="25"/>
  <c r="G26" i="25"/>
  <c r="N25" i="25"/>
  <c r="H25" i="25"/>
  <c r="I25" i="25" s="1"/>
  <c r="J25" i="25" s="1"/>
  <c r="K25" i="25" s="1"/>
  <c r="L25" i="25" s="1"/>
  <c r="L23" i="25" s="1"/>
  <c r="F25" i="25"/>
  <c r="O25" i="25" s="1"/>
  <c r="P24" i="25"/>
  <c r="Q24" i="25" s="1"/>
  <c r="N24" i="25"/>
  <c r="N23" i="25" s="1"/>
  <c r="H24" i="25"/>
  <c r="F24" i="25"/>
  <c r="I24" i="25" s="1"/>
  <c r="M23" i="25"/>
  <c r="H23" i="25"/>
  <c r="G23" i="25"/>
  <c r="G22" i="25"/>
  <c r="S22" i="25" s="1"/>
  <c r="R21" i="25"/>
  <c r="Q21" i="25"/>
  <c r="P21" i="25"/>
  <c r="O21" i="25"/>
  <c r="N21" i="25"/>
  <c r="M21" i="25"/>
  <c r="L21" i="25"/>
  <c r="K21" i="25"/>
  <c r="J21" i="25"/>
  <c r="I21" i="25"/>
  <c r="H21" i="25"/>
  <c r="F21" i="25"/>
  <c r="G20" i="25"/>
  <c r="S20" i="25" s="1"/>
  <c r="R19" i="25"/>
  <c r="Q19" i="25"/>
  <c r="P19" i="25"/>
  <c r="O19" i="25"/>
  <c r="N19" i="25"/>
  <c r="M19" i="25"/>
  <c r="L19" i="25"/>
  <c r="K19" i="25"/>
  <c r="J19" i="25"/>
  <c r="I19" i="25"/>
  <c r="H19" i="25"/>
  <c r="G19" i="25"/>
  <c r="F19" i="25"/>
  <c r="F18" i="25"/>
  <c r="I18" i="25" s="1"/>
  <c r="R17" i="25"/>
  <c r="Q17" i="25"/>
  <c r="P17" i="25"/>
  <c r="O17" i="25"/>
  <c r="N17" i="25"/>
  <c r="M17" i="25"/>
  <c r="L17" i="25"/>
  <c r="K17" i="25"/>
  <c r="J17" i="25"/>
  <c r="H17" i="25"/>
  <c r="G17" i="25"/>
  <c r="F17" i="25"/>
  <c r="H16" i="25"/>
  <c r="N14" i="25"/>
  <c r="F14" i="25"/>
  <c r="I13" i="25"/>
  <c r="J13" i="25" s="1"/>
  <c r="H13" i="25"/>
  <c r="F13" i="25"/>
  <c r="F12" i="25" s="1"/>
  <c r="H12" i="25"/>
  <c r="G12" i="25"/>
  <c r="M11" i="25"/>
  <c r="N11" i="25" s="1"/>
  <c r="F11" i="25"/>
  <c r="G11" i="25" s="1"/>
  <c r="M10" i="25"/>
  <c r="L10" i="25"/>
  <c r="B2" i="25"/>
  <c r="H53" i="24"/>
  <c r="H52" i="24" s="1"/>
  <c r="E53" i="24"/>
  <c r="C53" i="24"/>
  <c r="I52" i="24"/>
  <c r="S51" i="24"/>
  <c r="C50" i="24"/>
  <c r="S48" i="24"/>
  <c r="I47" i="24"/>
  <c r="I46" i="24" s="1"/>
  <c r="E47" i="24"/>
  <c r="D47" i="24"/>
  <c r="C47" i="24"/>
  <c r="J46" i="24"/>
  <c r="S45" i="24"/>
  <c r="I44" i="24"/>
  <c r="E44" i="24"/>
  <c r="D44" i="24"/>
  <c r="C44" i="24"/>
  <c r="I43" i="24"/>
  <c r="R42" i="24"/>
  <c r="Q42" i="24"/>
  <c r="P42" i="24"/>
  <c r="O42" i="24"/>
  <c r="N42" i="24"/>
  <c r="M42" i="24"/>
  <c r="L42" i="24"/>
  <c r="K42" i="24"/>
  <c r="J42" i="24"/>
  <c r="I42" i="24"/>
  <c r="H42" i="24"/>
  <c r="G42" i="24"/>
  <c r="S42" i="24" s="1"/>
  <c r="F42" i="24"/>
  <c r="E41" i="24"/>
  <c r="D41" i="24"/>
  <c r="C41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F39" i="24"/>
  <c r="E38" i="24"/>
  <c r="D38" i="24"/>
  <c r="C38" i="24"/>
  <c r="S36" i="24"/>
  <c r="E36" i="24"/>
  <c r="D35" i="24"/>
  <c r="C35" i="24"/>
  <c r="F34" i="24"/>
  <c r="E34" i="24"/>
  <c r="C34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D31" i="24"/>
  <c r="C31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8" i="24"/>
  <c r="D28" i="24"/>
  <c r="C28" i="24"/>
  <c r="K27" i="24"/>
  <c r="G27" i="24"/>
  <c r="E27" i="24"/>
  <c r="D27" i="24"/>
  <c r="C27" i="24"/>
  <c r="S25" i="24"/>
  <c r="F24" i="24"/>
  <c r="E24" i="24"/>
  <c r="D24" i="24"/>
  <c r="C24" i="24"/>
  <c r="F23" i="24"/>
  <c r="S22" i="24"/>
  <c r="P21" i="24"/>
  <c r="O21" i="24"/>
  <c r="N21" i="24"/>
  <c r="M21" i="24"/>
  <c r="L21" i="24"/>
  <c r="K21" i="24"/>
  <c r="J21" i="24"/>
  <c r="I21" i="24"/>
  <c r="H21" i="24"/>
  <c r="G21" i="24"/>
  <c r="D21" i="24"/>
  <c r="C21" i="24"/>
  <c r="P20" i="24"/>
  <c r="O20" i="24"/>
  <c r="N20" i="24"/>
  <c r="M20" i="24"/>
  <c r="L20" i="24"/>
  <c r="K20" i="24"/>
  <c r="J20" i="24"/>
  <c r="I20" i="24"/>
  <c r="H20" i="24"/>
  <c r="G20" i="24"/>
  <c r="S19" i="24"/>
  <c r="N18" i="24"/>
  <c r="N17" i="24" s="1"/>
  <c r="E18" i="24"/>
  <c r="C18" i="24"/>
  <c r="S16" i="24"/>
  <c r="C15" i="24"/>
  <c r="H14" i="24"/>
  <c r="C14" i="24"/>
  <c r="D11" i="24"/>
  <c r="C11" i="24"/>
  <c r="B2" i="24"/>
  <c r="C10" i="23"/>
  <c r="B2" i="23"/>
  <c r="S39" i="24" l="1"/>
  <c r="S32" i="24"/>
  <c r="E35" i="24"/>
  <c r="E11" i="24"/>
  <c r="E21" i="24"/>
  <c r="F10" i="25"/>
  <c r="S19" i="25"/>
  <c r="F23" i="25"/>
  <c r="I45" i="25"/>
  <c r="F88" i="25"/>
  <c r="F103" i="25"/>
  <c r="L103" i="25"/>
  <c r="F117" i="25"/>
  <c r="F14" i="26"/>
  <c r="F13" i="26" s="1"/>
  <c r="F21" i="24" s="1"/>
  <c r="F20" i="24" s="1"/>
  <c r="S18" i="28"/>
  <c r="S20" i="28"/>
  <c r="S22" i="28"/>
  <c r="F12" i="29"/>
  <c r="O51" i="29"/>
  <c r="G51" i="29"/>
  <c r="F82" i="29"/>
  <c r="F103" i="29"/>
  <c r="L103" i="29"/>
  <c r="F107" i="29"/>
  <c r="F110" i="29"/>
  <c r="F114" i="29"/>
  <c r="F20" i="26"/>
  <c r="F11" i="23" s="1"/>
  <c r="G37" i="28" s="1"/>
  <c r="F14" i="24"/>
  <c r="S18" i="25"/>
  <c r="I17" i="25"/>
  <c r="O48" i="25"/>
  <c r="P48" i="25" s="1"/>
  <c r="F47" i="25"/>
  <c r="G72" i="25"/>
  <c r="G71" i="25" s="1"/>
  <c r="F71" i="25"/>
  <c r="H75" i="25"/>
  <c r="I75" i="25" s="1"/>
  <c r="G74" i="25"/>
  <c r="G115" i="25"/>
  <c r="H115" i="25" s="1"/>
  <c r="F114" i="25"/>
  <c r="J11" i="26"/>
  <c r="K11" i="26" s="1"/>
  <c r="K10" i="26" s="1"/>
  <c r="I10" i="26"/>
  <c r="I14" i="24" s="1"/>
  <c r="F16" i="27"/>
  <c r="F12" i="23" s="1"/>
  <c r="F50" i="24"/>
  <c r="F49" i="24" s="1"/>
  <c r="S15" i="28"/>
  <c r="H13" i="28"/>
  <c r="H27" i="24" s="1"/>
  <c r="S18" i="29"/>
  <c r="I17" i="29"/>
  <c r="I24" i="29"/>
  <c r="J24" i="29" s="1"/>
  <c r="F23" i="29"/>
  <c r="H28" i="29"/>
  <c r="G26" i="29"/>
  <c r="R33" i="29"/>
  <c r="R32" i="29" s="1"/>
  <c r="Q32" i="29"/>
  <c r="I39" i="29"/>
  <c r="H38" i="29"/>
  <c r="K41" i="29"/>
  <c r="J40" i="29"/>
  <c r="G44" i="29"/>
  <c r="H44" i="29" s="1"/>
  <c r="F43" i="29"/>
  <c r="K46" i="29"/>
  <c r="K45" i="29" s="1"/>
  <c r="F45" i="29"/>
  <c r="N46" i="29"/>
  <c r="N45" i="29" s="1"/>
  <c r="M45" i="29"/>
  <c r="G72" i="29"/>
  <c r="H72" i="29" s="1"/>
  <c r="F71" i="29"/>
  <c r="G89" i="29"/>
  <c r="H89" i="29" s="1"/>
  <c r="F88" i="29"/>
  <c r="J118" i="29"/>
  <c r="F117" i="29"/>
  <c r="E15" i="24"/>
  <c r="S29" i="24"/>
  <c r="M27" i="25"/>
  <c r="F26" i="25"/>
  <c r="G44" i="25"/>
  <c r="H44" i="25" s="1"/>
  <c r="F43" i="25"/>
  <c r="K46" i="25"/>
  <c r="K45" i="25" s="1"/>
  <c r="F45" i="25"/>
  <c r="O46" i="25"/>
  <c r="P46" i="25" s="1"/>
  <c r="N45" i="25"/>
  <c r="O52" i="25"/>
  <c r="O51" i="25" s="1"/>
  <c r="F51" i="25"/>
  <c r="F74" i="25"/>
  <c r="G85" i="25"/>
  <c r="F82" i="25"/>
  <c r="F92" i="25"/>
  <c r="G111" i="25"/>
  <c r="G110" i="25" s="1"/>
  <c r="F110" i="25"/>
  <c r="K31" i="28"/>
  <c r="K29" i="28" s="1"/>
  <c r="J29" i="28"/>
  <c r="J53" i="24" s="1"/>
  <c r="J52" i="24" s="1"/>
  <c r="F29" i="29"/>
  <c r="G36" i="29"/>
  <c r="H36" i="29" s="1"/>
  <c r="F35" i="29"/>
  <c r="O48" i="29"/>
  <c r="P48" i="29" s="1"/>
  <c r="F47" i="29"/>
  <c r="H79" i="29"/>
  <c r="G78" i="29"/>
  <c r="I93" i="29"/>
  <c r="F92" i="29"/>
  <c r="G16" i="31"/>
  <c r="H16" i="31" s="1"/>
  <c r="F15" i="31"/>
  <c r="F11" i="24" s="1"/>
  <c r="F10" i="24" s="1"/>
  <c r="S17" i="25"/>
  <c r="S73" i="25"/>
  <c r="S105" i="25"/>
  <c r="S12" i="26"/>
  <c r="F29" i="28"/>
  <c r="F53" i="24" s="1"/>
  <c r="F52" i="24" s="1"/>
  <c r="I12" i="29"/>
  <c r="S17" i="29"/>
  <c r="S37" i="29"/>
  <c r="S49" i="29"/>
  <c r="S14" i="31"/>
  <c r="G29" i="28"/>
  <c r="G53" i="24" s="1"/>
  <c r="G52" i="24" s="1"/>
  <c r="M14" i="32"/>
  <c r="N14" i="32" s="1"/>
  <c r="F13" i="32"/>
  <c r="F31" i="24" s="1"/>
  <c r="F30" i="24" s="1"/>
  <c r="E31" i="24"/>
  <c r="D18" i="24"/>
  <c r="S16" i="28"/>
  <c r="O11" i="25"/>
  <c r="N10" i="25"/>
  <c r="K13" i="25"/>
  <c r="J12" i="25"/>
  <c r="R24" i="25"/>
  <c r="N27" i="25"/>
  <c r="G10" i="25"/>
  <c r="H11" i="25"/>
  <c r="J24" i="25"/>
  <c r="I23" i="25"/>
  <c r="P25" i="25"/>
  <c r="O23" i="25"/>
  <c r="P30" i="25"/>
  <c r="O29" i="25"/>
  <c r="O14" i="25"/>
  <c r="P14" i="25" s="1"/>
  <c r="Q14" i="25" s="1"/>
  <c r="R14" i="25" s="1"/>
  <c r="I16" i="25"/>
  <c r="I12" i="25" s="1"/>
  <c r="G21" i="25"/>
  <c r="S21" i="25" s="1"/>
  <c r="J27" i="25"/>
  <c r="I28" i="25"/>
  <c r="J28" i="25" s="1"/>
  <c r="K28" i="25" s="1"/>
  <c r="L28" i="25" s="1"/>
  <c r="M28" i="25" s="1"/>
  <c r="M26" i="25" s="1"/>
  <c r="N29" i="25"/>
  <c r="H30" i="25"/>
  <c r="H31" i="25"/>
  <c r="I31" i="25" s="1"/>
  <c r="J31" i="25" s="1"/>
  <c r="K31" i="25" s="1"/>
  <c r="L31" i="25" s="1"/>
  <c r="M31" i="25" s="1"/>
  <c r="M29" i="25" s="1"/>
  <c r="Q32" i="25"/>
  <c r="R33" i="25"/>
  <c r="R32" i="25" s="1"/>
  <c r="H36" i="25"/>
  <c r="H40" i="25"/>
  <c r="G43" i="25"/>
  <c r="O45" i="25"/>
  <c r="O47" i="25"/>
  <c r="H65" i="25"/>
  <c r="H85" i="25"/>
  <c r="I85" i="25" s="1"/>
  <c r="J85" i="25" s="1"/>
  <c r="K85" i="25" s="1"/>
  <c r="L85" i="25" s="1"/>
  <c r="M85" i="25" s="1"/>
  <c r="N85" i="25" s="1"/>
  <c r="O85" i="25" s="1"/>
  <c r="P85" i="25" s="1"/>
  <c r="Q85" i="25" s="1"/>
  <c r="R85" i="25" s="1"/>
  <c r="G82" i="25"/>
  <c r="G92" i="25"/>
  <c r="H94" i="25"/>
  <c r="O96" i="25"/>
  <c r="P96" i="25" s="1"/>
  <c r="Q96" i="25" s="1"/>
  <c r="R96" i="25" s="1"/>
  <c r="S106" i="25"/>
  <c r="N108" i="25"/>
  <c r="H111" i="25"/>
  <c r="H113" i="25"/>
  <c r="I113" i="25" s="1"/>
  <c r="J113" i="25" s="1"/>
  <c r="K113" i="25" s="1"/>
  <c r="L113" i="25" s="1"/>
  <c r="M113" i="25" s="1"/>
  <c r="N113" i="25" s="1"/>
  <c r="O113" i="25" s="1"/>
  <c r="P113" i="25" s="1"/>
  <c r="Q113" i="25" s="1"/>
  <c r="R113" i="25" s="1"/>
  <c r="G114" i="25"/>
  <c r="H116" i="25"/>
  <c r="S116" i="25" s="1"/>
  <c r="G117" i="25"/>
  <c r="H119" i="25"/>
  <c r="K40" i="25"/>
  <c r="L41" i="25"/>
  <c r="H50" i="25"/>
  <c r="S50" i="25" s="1"/>
  <c r="G51" i="25"/>
  <c r="S63" i="25"/>
  <c r="Q64" i="25"/>
  <c r="P51" i="25"/>
  <c r="I79" i="25"/>
  <c r="O86" i="25"/>
  <c r="P86" i="25" s="1"/>
  <c r="Q86" i="25" s="1"/>
  <c r="R86" i="25" s="1"/>
  <c r="G88" i="25"/>
  <c r="H89" i="25"/>
  <c r="J93" i="25"/>
  <c r="H95" i="25"/>
  <c r="I95" i="25" s="1"/>
  <c r="J95" i="25" s="1"/>
  <c r="K95" i="25" s="1"/>
  <c r="L95" i="25" s="1"/>
  <c r="M95" i="25" s="1"/>
  <c r="N95" i="25" s="1"/>
  <c r="O95" i="25" s="1"/>
  <c r="P95" i="25" s="1"/>
  <c r="Q95" i="25" s="1"/>
  <c r="R95" i="25" s="1"/>
  <c r="J104" i="25"/>
  <c r="J103" i="25" s="1"/>
  <c r="I103" i="25"/>
  <c r="M103" i="25"/>
  <c r="N104" i="25"/>
  <c r="H112" i="25"/>
  <c r="I112" i="25" s="1"/>
  <c r="J112" i="25" s="1"/>
  <c r="K112" i="25" s="1"/>
  <c r="L112" i="25" s="1"/>
  <c r="M112" i="25" s="1"/>
  <c r="N112" i="25" s="1"/>
  <c r="O112" i="25" s="1"/>
  <c r="P112" i="25" s="1"/>
  <c r="Q112" i="25" s="1"/>
  <c r="R112" i="25" s="1"/>
  <c r="L115" i="25"/>
  <c r="K114" i="25"/>
  <c r="N118" i="25"/>
  <c r="I48" i="25"/>
  <c r="S49" i="25"/>
  <c r="I52" i="25"/>
  <c r="H76" i="25"/>
  <c r="I76" i="25" s="1"/>
  <c r="J76" i="25" s="1"/>
  <c r="K76" i="25" s="1"/>
  <c r="L76" i="25" s="1"/>
  <c r="M76" i="25" s="1"/>
  <c r="N76" i="25" s="1"/>
  <c r="O76" i="25" s="1"/>
  <c r="P76" i="25" s="1"/>
  <c r="Q76" i="25" s="1"/>
  <c r="R76" i="25" s="1"/>
  <c r="I77" i="25"/>
  <c r="J77" i="25" s="1"/>
  <c r="K77" i="25" s="1"/>
  <c r="H80" i="25"/>
  <c r="I80" i="25" s="1"/>
  <c r="J80" i="25" s="1"/>
  <c r="K80" i="25" s="1"/>
  <c r="L80" i="25" s="1"/>
  <c r="M80" i="25" s="1"/>
  <c r="N80" i="25" s="1"/>
  <c r="O80" i="25" s="1"/>
  <c r="P80" i="25" s="1"/>
  <c r="Q80" i="25" s="1"/>
  <c r="R80" i="25" s="1"/>
  <c r="I81" i="25"/>
  <c r="J81" i="25" s="1"/>
  <c r="K81" i="25" s="1"/>
  <c r="H83" i="25"/>
  <c r="S84" i="25"/>
  <c r="H98" i="25"/>
  <c r="I118" i="25"/>
  <c r="L11" i="26"/>
  <c r="K17" i="26"/>
  <c r="H18" i="26"/>
  <c r="G16" i="26"/>
  <c r="G34" i="24" s="1"/>
  <c r="N11" i="27"/>
  <c r="J11" i="28"/>
  <c r="L24" i="28"/>
  <c r="K23" i="28"/>
  <c r="K44" i="24" s="1"/>
  <c r="K43" i="24" s="1"/>
  <c r="F26" i="28"/>
  <c r="R27" i="28"/>
  <c r="R26" i="28" s="1"/>
  <c r="R47" i="24" s="1"/>
  <c r="R46" i="24" s="1"/>
  <c r="H28" i="28"/>
  <c r="H26" i="28" s="1"/>
  <c r="H47" i="24" s="1"/>
  <c r="H46" i="24" s="1"/>
  <c r="G26" i="28"/>
  <c r="G47" i="24" s="1"/>
  <c r="L31" i="28"/>
  <c r="H11" i="29"/>
  <c r="G10" i="29"/>
  <c r="R24" i="29"/>
  <c r="N27" i="29"/>
  <c r="K27" i="29"/>
  <c r="H40" i="29"/>
  <c r="S50" i="29"/>
  <c r="H50" i="29"/>
  <c r="I39" i="25"/>
  <c r="L42" i="25"/>
  <c r="M42" i="25" s="1"/>
  <c r="I101" i="25"/>
  <c r="J109" i="25"/>
  <c r="J10" i="26"/>
  <c r="R11" i="26"/>
  <c r="R10" i="26" s="1"/>
  <c r="Q10" i="26"/>
  <c r="R14" i="26"/>
  <c r="R13" i="26" s="1"/>
  <c r="R21" i="24" s="1"/>
  <c r="R20" i="24" s="1"/>
  <c r="S14" i="26"/>
  <c r="S13" i="26" s="1"/>
  <c r="Q13" i="26"/>
  <c r="Q21" i="24" s="1"/>
  <c r="Q20" i="24" s="1"/>
  <c r="S20" i="24" s="1"/>
  <c r="H19" i="26"/>
  <c r="I19" i="26" s="1"/>
  <c r="J19" i="26" s="1"/>
  <c r="K19" i="26" s="1"/>
  <c r="L19" i="26" s="1"/>
  <c r="M19" i="26" s="1"/>
  <c r="N19" i="26" s="1"/>
  <c r="O19" i="26" s="1"/>
  <c r="P19" i="26" s="1"/>
  <c r="Q19" i="26" s="1"/>
  <c r="R19" i="26" s="1"/>
  <c r="G10" i="27"/>
  <c r="H12" i="27"/>
  <c r="R11" i="28"/>
  <c r="R10" i="28" s="1"/>
  <c r="R18" i="24" s="1"/>
  <c r="R17" i="24" s="1"/>
  <c r="F10" i="28"/>
  <c r="F18" i="24" s="1"/>
  <c r="F17" i="24" s="1"/>
  <c r="P11" i="28"/>
  <c r="O10" i="28"/>
  <c r="O18" i="24" s="1"/>
  <c r="O17" i="24" s="1"/>
  <c r="M14" i="28"/>
  <c r="L13" i="28"/>
  <c r="L27" i="24" s="1"/>
  <c r="S21" i="28"/>
  <c r="H25" i="28"/>
  <c r="H23" i="28" s="1"/>
  <c r="H44" i="24" s="1"/>
  <c r="H43" i="24" s="1"/>
  <c r="G23" i="28"/>
  <c r="G44" i="24" s="1"/>
  <c r="N30" i="28"/>
  <c r="O11" i="29"/>
  <c r="N10" i="29"/>
  <c r="K13" i="29"/>
  <c r="J12" i="29"/>
  <c r="I23" i="29"/>
  <c r="O23" i="29"/>
  <c r="P25" i="29"/>
  <c r="P30" i="29"/>
  <c r="O29" i="29"/>
  <c r="G35" i="29"/>
  <c r="G43" i="29"/>
  <c r="O46" i="29"/>
  <c r="O47" i="29"/>
  <c r="H12" i="28"/>
  <c r="S16" i="29"/>
  <c r="I46" i="29"/>
  <c r="I48" i="29"/>
  <c r="Q64" i="29"/>
  <c r="P51" i="29"/>
  <c r="S73" i="29"/>
  <c r="I75" i="29"/>
  <c r="H85" i="29"/>
  <c r="I85" i="29" s="1"/>
  <c r="J85" i="29" s="1"/>
  <c r="K85" i="29" s="1"/>
  <c r="L85" i="29" s="1"/>
  <c r="M85" i="29" s="1"/>
  <c r="N85" i="29" s="1"/>
  <c r="O85" i="29" s="1"/>
  <c r="P85" i="29" s="1"/>
  <c r="Q85" i="29" s="1"/>
  <c r="R85" i="29" s="1"/>
  <c r="G82" i="29"/>
  <c r="R93" i="29"/>
  <c r="K27" i="28"/>
  <c r="O14" i="29"/>
  <c r="P14" i="29" s="1"/>
  <c r="Q14" i="29" s="1"/>
  <c r="R14" i="29" s="1"/>
  <c r="N29" i="29"/>
  <c r="H30" i="29"/>
  <c r="H31" i="29"/>
  <c r="I31" i="29" s="1"/>
  <c r="J31" i="29" s="1"/>
  <c r="K31" i="29" s="1"/>
  <c r="L31" i="29" s="1"/>
  <c r="M31" i="29" s="1"/>
  <c r="M29" i="29" s="1"/>
  <c r="L42" i="29"/>
  <c r="M42" i="29" s="1"/>
  <c r="H65" i="29"/>
  <c r="G71" i="29"/>
  <c r="I79" i="29"/>
  <c r="O86" i="29"/>
  <c r="P86" i="29" s="1"/>
  <c r="Q86" i="29" s="1"/>
  <c r="R86" i="29" s="1"/>
  <c r="G88" i="29"/>
  <c r="J93" i="29"/>
  <c r="G92" i="29"/>
  <c r="H94" i="29"/>
  <c r="I52" i="29"/>
  <c r="H76" i="29"/>
  <c r="I76" i="29" s="1"/>
  <c r="J76" i="29" s="1"/>
  <c r="K76" i="29" s="1"/>
  <c r="L76" i="29" s="1"/>
  <c r="M76" i="29" s="1"/>
  <c r="N76" i="29" s="1"/>
  <c r="O76" i="29" s="1"/>
  <c r="P76" i="29" s="1"/>
  <c r="Q76" i="29" s="1"/>
  <c r="R76" i="29" s="1"/>
  <c r="I77" i="29"/>
  <c r="J77" i="29" s="1"/>
  <c r="K77" i="29" s="1"/>
  <c r="H80" i="29"/>
  <c r="I80" i="29" s="1"/>
  <c r="J80" i="29" s="1"/>
  <c r="K80" i="29" s="1"/>
  <c r="L80" i="29" s="1"/>
  <c r="M80" i="29" s="1"/>
  <c r="N80" i="29" s="1"/>
  <c r="O80" i="29" s="1"/>
  <c r="P80" i="29" s="1"/>
  <c r="Q80" i="29" s="1"/>
  <c r="R80" i="29" s="1"/>
  <c r="I81" i="29"/>
  <c r="J81" i="29" s="1"/>
  <c r="K81" i="29" s="1"/>
  <c r="H83" i="29"/>
  <c r="S84" i="29"/>
  <c r="H95" i="29"/>
  <c r="I95" i="29" s="1"/>
  <c r="J95" i="29" s="1"/>
  <c r="K95" i="29" s="1"/>
  <c r="L95" i="29" s="1"/>
  <c r="M95" i="29" s="1"/>
  <c r="N95" i="29" s="1"/>
  <c r="O95" i="29" s="1"/>
  <c r="P95" i="29" s="1"/>
  <c r="Q95" i="29" s="1"/>
  <c r="R95" i="29" s="1"/>
  <c r="O96" i="29"/>
  <c r="P96" i="29" s="1"/>
  <c r="Q96" i="29" s="1"/>
  <c r="R96" i="29" s="1"/>
  <c r="J104" i="29"/>
  <c r="J103" i="29" s="1"/>
  <c r="I103" i="29"/>
  <c r="M103" i="29"/>
  <c r="N104" i="29"/>
  <c r="S105" i="29"/>
  <c r="S106" i="29"/>
  <c r="M108" i="29"/>
  <c r="G110" i="29"/>
  <c r="H111" i="29"/>
  <c r="H113" i="29"/>
  <c r="I113" i="29" s="1"/>
  <c r="J113" i="29" s="1"/>
  <c r="K113" i="29" s="1"/>
  <c r="L113" i="29" s="1"/>
  <c r="M113" i="29" s="1"/>
  <c r="N113" i="29" s="1"/>
  <c r="O113" i="29" s="1"/>
  <c r="P113" i="29" s="1"/>
  <c r="Q113" i="29" s="1"/>
  <c r="R113" i="29" s="1"/>
  <c r="G114" i="29"/>
  <c r="H115" i="29"/>
  <c r="H116" i="29"/>
  <c r="S116" i="29" s="1"/>
  <c r="G117" i="29"/>
  <c r="H119" i="29"/>
  <c r="O14" i="30"/>
  <c r="P14" i="30" s="1"/>
  <c r="Q14" i="30" s="1"/>
  <c r="R14" i="30" s="1"/>
  <c r="F10" i="31"/>
  <c r="G11" i="31"/>
  <c r="H112" i="29"/>
  <c r="I112" i="29" s="1"/>
  <c r="J112" i="29" s="1"/>
  <c r="K112" i="29" s="1"/>
  <c r="L112" i="29" s="1"/>
  <c r="M112" i="29" s="1"/>
  <c r="N112" i="29" s="1"/>
  <c r="O112" i="29" s="1"/>
  <c r="P112" i="29" s="1"/>
  <c r="Q112" i="29" s="1"/>
  <c r="R112" i="29" s="1"/>
  <c r="L115" i="29"/>
  <c r="K114" i="29"/>
  <c r="N118" i="29"/>
  <c r="H11" i="30"/>
  <c r="F10" i="30"/>
  <c r="G12" i="30"/>
  <c r="H13" i="30"/>
  <c r="I13" i="30" s="1"/>
  <c r="J13" i="30" s="1"/>
  <c r="K13" i="30" s="1"/>
  <c r="L13" i="30" s="1"/>
  <c r="M13" i="30" s="1"/>
  <c r="N13" i="30" s="1"/>
  <c r="O13" i="30" s="1"/>
  <c r="P13" i="30" s="1"/>
  <c r="Q13" i="30" s="1"/>
  <c r="R13" i="30" s="1"/>
  <c r="H98" i="29"/>
  <c r="I118" i="29"/>
  <c r="H12" i="31"/>
  <c r="I12" i="31" s="1"/>
  <c r="J12" i="31" s="1"/>
  <c r="K12" i="31" s="1"/>
  <c r="L12" i="31" s="1"/>
  <c r="M12" i="31" s="1"/>
  <c r="N12" i="31" s="1"/>
  <c r="O12" i="31" s="1"/>
  <c r="P12" i="31" s="1"/>
  <c r="Q12" i="31" s="1"/>
  <c r="R12" i="31" s="1"/>
  <c r="G15" i="31"/>
  <c r="I101" i="29"/>
  <c r="J109" i="29"/>
  <c r="F18" i="31"/>
  <c r="F28" i="24" s="1"/>
  <c r="F26" i="24" s="1"/>
  <c r="G19" i="31"/>
  <c r="I11" i="32"/>
  <c r="H10" i="32"/>
  <c r="S17" i="31"/>
  <c r="H15" i="32"/>
  <c r="G13" i="32"/>
  <c r="H18" i="32"/>
  <c r="I18" i="32" s="1"/>
  <c r="J18" i="32" s="1"/>
  <c r="K18" i="32" s="1"/>
  <c r="L18" i="32" s="1"/>
  <c r="M18" i="32" s="1"/>
  <c r="N18" i="32" s="1"/>
  <c r="O18" i="32" s="1"/>
  <c r="P18" i="32" s="1"/>
  <c r="Q18" i="32" s="1"/>
  <c r="R18" i="32" s="1"/>
  <c r="G10" i="32"/>
  <c r="S12" i="32"/>
  <c r="J14" i="32"/>
  <c r="G16" i="32"/>
  <c r="G38" i="24" s="1"/>
  <c r="F16" i="32"/>
  <c r="F38" i="24" s="1"/>
  <c r="F37" i="24" s="1"/>
  <c r="M17" i="32"/>
  <c r="G19" i="32"/>
  <c r="G41" i="24" s="1"/>
  <c r="H20" i="32"/>
  <c r="G22" i="32" l="1"/>
  <c r="F55" i="24"/>
  <c r="F22" i="32"/>
  <c r="S113" i="29"/>
  <c r="S33" i="29"/>
  <c r="S32" i="29" s="1"/>
  <c r="H72" i="25"/>
  <c r="S85" i="25"/>
  <c r="F123" i="25"/>
  <c r="F10" i="23" s="1"/>
  <c r="F123" i="29"/>
  <c r="F14" i="23" s="1"/>
  <c r="S18" i="32"/>
  <c r="H16" i="32"/>
  <c r="H38" i="24" s="1"/>
  <c r="H37" i="24" s="1"/>
  <c r="S96" i="29"/>
  <c r="S28" i="28"/>
  <c r="S86" i="25"/>
  <c r="S96" i="25"/>
  <c r="L41" i="29"/>
  <c r="K40" i="29"/>
  <c r="J39" i="29"/>
  <c r="I38" i="29"/>
  <c r="I28" i="29"/>
  <c r="H26" i="29"/>
  <c r="G35" i="28"/>
  <c r="S13" i="30"/>
  <c r="J11" i="32"/>
  <c r="I10" i="32"/>
  <c r="I100" i="29"/>
  <c r="J101" i="29"/>
  <c r="H12" i="30"/>
  <c r="I12" i="30" s="1"/>
  <c r="J12" i="30" s="1"/>
  <c r="K12" i="30" s="1"/>
  <c r="L12" i="30" s="1"/>
  <c r="M12" i="30" s="1"/>
  <c r="N12" i="30" s="1"/>
  <c r="O12" i="30" s="1"/>
  <c r="P12" i="30" s="1"/>
  <c r="Q12" i="30" s="1"/>
  <c r="R12" i="30" s="1"/>
  <c r="G10" i="30"/>
  <c r="I11" i="30"/>
  <c r="H11" i="31"/>
  <c r="G10" i="31"/>
  <c r="I119" i="29"/>
  <c r="J119" i="29" s="1"/>
  <c r="H117" i="29"/>
  <c r="H114" i="29"/>
  <c r="I83" i="29"/>
  <c r="H82" i="29"/>
  <c r="I94" i="29"/>
  <c r="K93" i="29"/>
  <c r="S93" i="29" s="1"/>
  <c r="H78" i="29"/>
  <c r="S77" i="29"/>
  <c r="I65" i="29"/>
  <c r="J65" i="29" s="1"/>
  <c r="K65" i="29" s="1"/>
  <c r="L65" i="29" s="1"/>
  <c r="H51" i="29"/>
  <c r="L27" i="28"/>
  <c r="K26" i="28"/>
  <c r="K47" i="24" s="1"/>
  <c r="K46" i="24" s="1"/>
  <c r="S81" i="29"/>
  <c r="J75" i="29"/>
  <c r="I74" i="29"/>
  <c r="J46" i="29"/>
  <c r="J45" i="29" s="1"/>
  <c r="I45" i="29"/>
  <c r="S42" i="29"/>
  <c r="H35" i="29"/>
  <c r="I36" i="29"/>
  <c r="Q30" i="29"/>
  <c r="P29" i="29"/>
  <c r="K24" i="29"/>
  <c r="K23" i="29" s="1"/>
  <c r="J23" i="29"/>
  <c r="P11" i="29"/>
  <c r="O10" i="29"/>
  <c r="O30" i="28"/>
  <c r="P10" i="28"/>
  <c r="P18" i="24" s="1"/>
  <c r="P17" i="24" s="1"/>
  <c r="Q11" i="28"/>
  <c r="Q10" i="28" s="1"/>
  <c r="Q18" i="24" s="1"/>
  <c r="Q17" i="24" s="1"/>
  <c r="G16" i="27"/>
  <c r="G12" i="23" s="1"/>
  <c r="G50" i="24"/>
  <c r="S19" i="26"/>
  <c r="R14" i="24"/>
  <c r="I100" i="25"/>
  <c r="J101" i="25"/>
  <c r="J39" i="25"/>
  <c r="I38" i="25"/>
  <c r="S31" i="29"/>
  <c r="L27" i="29"/>
  <c r="O27" i="29"/>
  <c r="N26" i="29"/>
  <c r="H10" i="29"/>
  <c r="I11" i="29"/>
  <c r="K53" i="24"/>
  <c r="G46" i="24"/>
  <c r="F37" i="28"/>
  <c r="F47" i="24"/>
  <c r="F46" i="24" s="1"/>
  <c r="M24" i="28"/>
  <c r="L23" i="28"/>
  <c r="L44" i="24" s="1"/>
  <c r="L43" i="24" s="1"/>
  <c r="K11" i="28"/>
  <c r="O11" i="27"/>
  <c r="L17" i="26"/>
  <c r="M11" i="26"/>
  <c r="L10" i="26"/>
  <c r="G20" i="26"/>
  <c r="J52" i="25"/>
  <c r="J48" i="25"/>
  <c r="I47" i="25"/>
  <c r="K93" i="25"/>
  <c r="H78" i="25"/>
  <c r="S77" i="25"/>
  <c r="Q51" i="25"/>
  <c r="R64" i="25"/>
  <c r="R51" i="25" s="1"/>
  <c r="M41" i="25"/>
  <c r="L40" i="25"/>
  <c r="I119" i="25"/>
  <c r="J119" i="25" s="1"/>
  <c r="H117" i="25"/>
  <c r="H114" i="25"/>
  <c r="S113" i="25"/>
  <c r="O108" i="25"/>
  <c r="S93" i="25"/>
  <c r="S80" i="25"/>
  <c r="H74" i="25"/>
  <c r="I72" i="25"/>
  <c r="H71" i="25"/>
  <c r="Q46" i="25"/>
  <c r="P45" i="25"/>
  <c r="S42" i="25"/>
  <c r="K27" i="25"/>
  <c r="J26" i="25"/>
  <c r="S16" i="25"/>
  <c r="I11" i="25"/>
  <c r="H10" i="25"/>
  <c r="G123" i="25"/>
  <c r="S31" i="25"/>
  <c r="O27" i="25"/>
  <c r="N26" i="25"/>
  <c r="S14" i="25"/>
  <c r="L13" i="25"/>
  <c r="K12" i="25"/>
  <c r="I20" i="32"/>
  <c r="H19" i="32"/>
  <c r="H41" i="24" s="1"/>
  <c r="H40" i="24" s="1"/>
  <c r="O14" i="32"/>
  <c r="K14" i="32"/>
  <c r="G24" i="24"/>
  <c r="I15" i="32"/>
  <c r="H13" i="32"/>
  <c r="H31" i="24" s="1"/>
  <c r="H30" i="24" s="1"/>
  <c r="G40" i="24"/>
  <c r="N17" i="32"/>
  <c r="G37" i="24"/>
  <c r="I16" i="32"/>
  <c r="I38" i="24" s="1"/>
  <c r="I37" i="24" s="1"/>
  <c r="G31" i="24"/>
  <c r="F17" i="23"/>
  <c r="H24" i="24"/>
  <c r="H23" i="24" s="1"/>
  <c r="H19" i="31"/>
  <c r="G18" i="31"/>
  <c r="J107" i="29"/>
  <c r="K109" i="29"/>
  <c r="G11" i="24"/>
  <c r="H15" i="31"/>
  <c r="I16" i="31"/>
  <c r="S12" i="31"/>
  <c r="I98" i="29"/>
  <c r="H97" i="29"/>
  <c r="H92" i="29" s="1"/>
  <c r="F16" i="30"/>
  <c r="F15" i="23" s="1"/>
  <c r="F35" i="24"/>
  <c r="F33" i="24" s="1"/>
  <c r="O118" i="29"/>
  <c r="M115" i="29"/>
  <c r="L114" i="29"/>
  <c r="S112" i="29"/>
  <c r="F21" i="31"/>
  <c r="F16" i="23" s="1"/>
  <c r="F15" i="24"/>
  <c r="F13" i="24" s="1"/>
  <c r="S14" i="30"/>
  <c r="I111" i="29"/>
  <c r="H110" i="29"/>
  <c r="N108" i="29"/>
  <c r="O104" i="29"/>
  <c r="N103" i="29"/>
  <c r="J52" i="29"/>
  <c r="I51" i="29"/>
  <c r="S95" i="29"/>
  <c r="I89" i="29"/>
  <c r="H88" i="29"/>
  <c r="S86" i="29"/>
  <c r="J79" i="29"/>
  <c r="I78" i="29"/>
  <c r="S76" i="29"/>
  <c r="I72" i="29"/>
  <c r="H71" i="29"/>
  <c r="S65" i="29"/>
  <c r="H29" i="29"/>
  <c r="I30" i="29"/>
  <c r="S85" i="29"/>
  <c r="S80" i="29"/>
  <c r="H74" i="29"/>
  <c r="Q51" i="29"/>
  <c r="R64" i="29"/>
  <c r="J48" i="29"/>
  <c r="I47" i="29"/>
  <c r="I12" i="28"/>
  <c r="H10" i="28"/>
  <c r="Q48" i="29"/>
  <c r="P47" i="29"/>
  <c r="O45" i="29"/>
  <c r="P46" i="29"/>
  <c r="I44" i="29"/>
  <c r="H43" i="29"/>
  <c r="Q25" i="29"/>
  <c r="P23" i="29"/>
  <c r="S14" i="29"/>
  <c r="L13" i="29"/>
  <c r="K12" i="29"/>
  <c r="G13" i="23"/>
  <c r="G43" i="24"/>
  <c r="S25" i="28"/>
  <c r="N14" i="28"/>
  <c r="M13" i="28"/>
  <c r="M27" i="24" s="1"/>
  <c r="I12" i="27"/>
  <c r="H10" i="27"/>
  <c r="Q14" i="24"/>
  <c r="J14" i="24"/>
  <c r="J107" i="25"/>
  <c r="K109" i="25"/>
  <c r="S24" i="29"/>
  <c r="G123" i="29"/>
  <c r="M31" i="28"/>
  <c r="L29" i="28"/>
  <c r="F35" i="28"/>
  <c r="H35" i="28"/>
  <c r="H13" i="23" s="1"/>
  <c r="I18" i="26"/>
  <c r="H16" i="26"/>
  <c r="K14" i="24"/>
  <c r="I117" i="25"/>
  <c r="I98" i="25"/>
  <c r="H97" i="25"/>
  <c r="I83" i="25"/>
  <c r="H82" i="25"/>
  <c r="O118" i="25"/>
  <c r="M115" i="25"/>
  <c r="L114" i="25"/>
  <c r="S112" i="25"/>
  <c r="O104" i="25"/>
  <c r="N103" i="25"/>
  <c r="S95" i="25"/>
  <c r="I89" i="25"/>
  <c r="H88" i="25"/>
  <c r="J79" i="25"/>
  <c r="I78" i="25"/>
  <c r="S76" i="25"/>
  <c r="I111" i="25"/>
  <c r="H110" i="25"/>
  <c r="I94" i="25"/>
  <c r="H92" i="25"/>
  <c r="S81" i="25"/>
  <c r="J75" i="25"/>
  <c r="I74" i="25"/>
  <c r="I65" i="25"/>
  <c r="H51" i="25"/>
  <c r="S64" i="25"/>
  <c r="Q48" i="25"/>
  <c r="P47" i="25"/>
  <c r="I44" i="25"/>
  <c r="H43" i="25"/>
  <c r="I36" i="25"/>
  <c r="H35" i="25"/>
  <c r="I30" i="25"/>
  <c r="H29" i="25"/>
  <c r="I26" i="25"/>
  <c r="Q30" i="25"/>
  <c r="P29" i="25"/>
  <c r="P23" i="25"/>
  <c r="Q25" i="25"/>
  <c r="K24" i="25"/>
  <c r="K23" i="25" s="1"/>
  <c r="J23" i="25"/>
  <c r="S21" i="24"/>
  <c r="S33" i="25"/>
  <c r="S32" i="25" s="1"/>
  <c r="S28" i="25"/>
  <c r="P11" i="25"/>
  <c r="O10" i="25"/>
  <c r="H22" i="32" l="1"/>
  <c r="H55" i="24"/>
  <c r="S24" i="25"/>
  <c r="F43" i="28"/>
  <c r="J28" i="29"/>
  <c r="I26" i="29"/>
  <c r="K39" i="29"/>
  <c r="J38" i="29"/>
  <c r="L40" i="29"/>
  <c r="M41" i="29"/>
  <c r="H10" i="30"/>
  <c r="H16" i="30" s="1"/>
  <c r="H15" i="23" s="1"/>
  <c r="I35" i="25"/>
  <c r="J36" i="25"/>
  <c r="J65" i="25"/>
  <c r="K65" i="25" s="1"/>
  <c r="L65" i="25" s="1"/>
  <c r="I88" i="25"/>
  <c r="J89" i="25"/>
  <c r="O103" i="25"/>
  <c r="P104" i="25"/>
  <c r="J18" i="26"/>
  <c r="I16" i="26"/>
  <c r="L53" i="24"/>
  <c r="L52" i="24" s="1"/>
  <c r="G14" i="23"/>
  <c r="H16" i="27"/>
  <c r="H12" i="23" s="1"/>
  <c r="H50" i="24"/>
  <c r="H49" i="24" s="1"/>
  <c r="M13" i="29"/>
  <c r="L12" i="29"/>
  <c r="Q46" i="29"/>
  <c r="P45" i="29"/>
  <c r="H18" i="24"/>
  <c r="R51" i="29"/>
  <c r="S64" i="29"/>
  <c r="J30" i="29"/>
  <c r="I29" i="29"/>
  <c r="K79" i="29"/>
  <c r="J78" i="29"/>
  <c r="I88" i="29"/>
  <c r="J89" i="29"/>
  <c r="O103" i="29"/>
  <c r="P104" i="29"/>
  <c r="O108" i="29"/>
  <c r="J98" i="29"/>
  <c r="I97" i="29"/>
  <c r="J16" i="31"/>
  <c r="I15" i="31"/>
  <c r="G10" i="24"/>
  <c r="L109" i="29"/>
  <c r="K107" i="29"/>
  <c r="G28" i="24"/>
  <c r="H18" i="31"/>
  <c r="H28" i="24" s="1"/>
  <c r="H26" i="24" s="1"/>
  <c r="I19" i="31"/>
  <c r="G30" i="24"/>
  <c r="O17" i="32"/>
  <c r="J15" i="32"/>
  <c r="I13" i="32"/>
  <c r="M13" i="25"/>
  <c r="L12" i="25"/>
  <c r="P27" i="25"/>
  <c r="O26" i="25"/>
  <c r="G10" i="23"/>
  <c r="I10" i="25"/>
  <c r="J11" i="25"/>
  <c r="Q45" i="25"/>
  <c r="R46" i="25"/>
  <c r="R45" i="25" s="1"/>
  <c r="I51" i="25"/>
  <c r="G11" i="23"/>
  <c r="N11" i="26"/>
  <c r="M10" i="26"/>
  <c r="M17" i="26"/>
  <c r="P11" i="27"/>
  <c r="L11" i="28"/>
  <c r="S11" i="28" s="1"/>
  <c r="N24" i="28"/>
  <c r="M23" i="28"/>
  <c r="M44" i="24" s="1"/>
  <c r="F40" i="28"/>
  <c r="H37" i="28"/>
  <c r="H123" i="29"/>
  <c r="H14" i="23" s="1"/>
  <c r="P27" i="29"/>
  <c r="O26" i="29"/>
  <c r="K101" i="25"/>
  <c r="J100" i="25"/>
  <c r="J36" i="29"/>
  <c r="I35" i="29"/>
  <c r="K75" i="29"/>
  <c r="J74" i="29"/>
  <c r="K119" i="29"/>
  <c r="J117" i="29"/>
  <c r="J11" i="30"/>
  <c r="I10" i="30"/>
  <c r="G16" i="30"/>
  <c r="G35" i="24"/>
  <c r="K101" i="29"/>
  <c r="J100" i="29"/>
  <c r="I24" i="24"/>
  <c r="I23" i="24" s="1"/>
  <c r="R25" i="25"/>
  <c r="R23" i="25" s="1"/>
  <c r="Q23" i="25"/>
  <c r="I29" i="25"/>
  <c r="J30" i="25"/>
  <c r="Q11" i="25"/>
  <c r="P10" i="25"/>
  <c r="R30" i="25"/>
  <c r="R29" i="25" s="1"/>
  <c r="Q29" i="25"/>
  <c r="I43" i="25"/>
  <c r="J44" i="25"/>
  <c r="R48" i="25"/>
  <c r="R47" i="25" s="1"/>
  <c r="Q47" i="25"/>
  <c r="K75" i="25"/>
  <c r="J74" i="25"/>
  <c r="J94" i="25"/>
  <c r="I110" i="25"/>
  <c r="J111" i="25"/>
  <c r="K79" i="25"/>
  <c r="J78" i="25"/>
  <c r="N115" i="25"/>
  <c r="M114" i="25"/>
  <c r="P118" i="25"/>
  <c r="J83" i="25"/>
  <c r="I82" i="25"/>
  <c r="J98" i="25"/>
  <c r="I97" i="25"/>
  <c r="H34" i="24"/>
  <c r="H20" i="26"/>
  <c r="H11" i="23" s="1"/>
  <c r="F38" i="28"/>
  <c r="F42" i="28" s="1"/>
  <c r="F13" i="23"/>
  <c r="F20" i="23" s="1"/>
  <c r="N31" i="28"/>
  <c r="M29" i="28"/>
  <c r="L109" i="25"/>
  <c r="K107" i="25"/>
  <c r="I10" i="27"/>
  <c r="J12" i="27"/>
  <c r="O14" i="28"/>
  <c r="N13" i="28"/>
  <c r="N27" i="24" s="1"/>
  <c r="R25" i="29"/>
  <c r="R23" i="29" s="1"/>
  <c r="Q23" i="29"/>
  <c r="I43" i="29"/>
  <c r="J44" i="29"/>
  <c r="R48" i="29"/>
  <c r="R47" i="29" s="1"/>
  <c r="Q47" i="29"/>
  <c r="J12" i="28"/>
  <c r="I10" i="28"/>
  <c r="K48" i="29"/>
  <c r="J47" i="29"/>
  <c r="I71" i="29"/>
  <c r="J72" i="29"/>
  <c r="K52" i="29"/>
  <c r="J51" i="29"/>
  <c r="I110" i="29"/>
  <c r="J111" i="29"/>
  <c r="N115" i="29"/>
  <c r="M114" i="29"/>
  <c r="P118" i="29"/>
  <c r="H11" i="24"/>
  <c r="H10" i="24" s="1"/>
  <c r="G21" i="31"/>
  <c r="J16" i="32"/>
  <c r="J38" i="24" s="1"/>
  <c r="J37" i="24" s="1"/>
  <c r="G23" i="24"/>
  <c r="P14" i="32"/>
  <c r="J20" i="32"/>
  <c r="I19" i="32"/>
  <c r="I41" i="24" s="1"/>
  <c r="H123" i="25"/>
  <c r="H10" i="23" s="1"/>
  <c r="L27" i="25"/>
  <c r="K26" i="25"/>
  <c r="I71" i="25"/>
  <c r="J72" i="25"/>
  <c r="P108" i="25"/>
  <c r="K119" i="25"/>
  <c r="J117" i="25"/>
  <c r="M40" i="25"/>
  <c r="N41" i="25"/>
  <c r="K48" i="25"/>
  <c r="J47" i="25"/>
  <c r="K52" i="25"/>
  <c r="J51" i="25"/>
  <c r="L14" i="24"/>
  <c r="K52" i="24"/>
  <c r="J11" i="29"/>
  <c r="I10" i="29"/>
  <c r="K39" i="25"/>
  <c r="J38" i="25"/>
  <c r="G49" i="24"/>
  <c r="P30" i="28"/>
  <c r="Q11" i="29"/>
  <c r="P10" i="29"/>
  <c r="R30" i="29"/>
  <c r="R29" i="29" s="1"/>
  <c r="Q29" i="29"/>
  <c r="M27" i="28"/>
  <c r="L26" i="28"/>
  <c r="L47" i="24" s="1"/>
  <c r="J94" i="29"/>
  <c r="I92" i="29"/>
  <c r="J83" i="29"/>
  <c r="I82" i="29"/>
  <c r="G15" i="24"/>
  <c r="H10" i="31"/>
  <c r="H15" i="24" s="1"/>
  <c r="H13" i="24" s="1"/>
  <c r="I11" i="31"/>
  <c r="S12" i="30"/>
  <c r="I117" i="29"/>
  <c r="K11" i="32"/>
  <c r="J10" i="32"/>
  <c r="I22" i="32" l="1"/>
  <c r="G55" i="24"/>
  <c r="F44" i="28"/>
  <c r="S25" i="25"/>
  <c r="S23" i="25" s="1"/>
  <c r="S45" i="25"/>
  <c r="L39" i="29"/>
  <c r="K38" i="29"/>
  <c r="N41" i="29"/>
  <c r="M40" i="29"/>
  <c r="K28" i="29"/>
  <c r="J26" i="29"/>
  <c r="H35" i="24"/>
  <c r="H33" i="24" s="1"/>
  <c r="L11" i="32"/>
  <c r="K10" i="32"/>
  <c r="J11" i="31"/>
  <c r="I10" i="31"/>
  <c r="I15" i="24" s="1"/>
  <c r="I13" i="24" s="1"/>
  <c r="G13" i="24"/>
  <c r="L46" i="24"/>
  <c r="R11" i="29"/>
  <c r="R10" i="29" s="1"/>
  <c r="Q10" i="29"/>
  <c r="Q30" i="28"/>
  <c r="L39" i="25"/>
  <c r="K38" i="25"/>
  <c r="I123" i="29"/>
  <c r="I14" i="23" s="1"/>
  <c r="L52" i="25"/>
  <c r="K51" i="25"/>
  <c r="L48" i="25"/>
  <c r="K47" i="25"/>
  <c r="K117" i="25"/>
  <c r="L119" i="25"/>
  <c r="K20" i="32"/>
  <c r="J19" i="32"/>
  <c r="J41" i="24" s="1"/>
  <c r="J40" i="24" s="1"/>
  <c r="G17" i="23"/>
  <c r="H17" i="23"/>
  <c r="G16" i="23"/>
  <c r="H21" i="31"/>
  <c r="H16" i="23" s="1"/>
  <c r="H20" i="23" s="1"/>
  <c r="Q118" i="29"/>
  <c r="K111" i="29"/>
  <c r="J110" i="29"/>
  <c r="K72" i="29"/>
  <c r="J71" i="29"/>
  <c r="L48" i="29"/>
  <c r="K47" i="29"/>
  <c r="K12" i="28"/>
  <c r="J10" i="28"/>
  <c r="K12" i="27"/>
  <c r="J10" i="27"/>
  <c r="L107" i="25"/>
  <c r="M109" i="25"/>
  <c r="M53" i="24"/>
  <c r="Q118" i="25"/>
  <c r="L79" i="25"/>
  <c r="K78" i="25"/>
  <c r="K94" i="25"/>
  <c r="K44" i="25"/>
  <c r="J43" i="25"/>
  <c r="K30" i="25"/>
  <c r="J29" i="25"/>
  <c r="K100" i="29"/>
  <c r="L101" i="29"/>
  <c r="G15" i="23"/>
  <c r="G20" i="23" s="1"/>
  <c r="J10" i="30"/>
  <c r="K11" i="30"/>
  <c r="K117" i="29"/>
  <c r="L119" i="29"/>
  <c r="L75" i="29"/>
  <c r="K74" i="29"/>
  <c r="J35" i="29"/>
  <c r="K36" i="29"/>
  <c r="O24" i="28"/>
  <c r="N23" i="28"/>
  <c r="N44" i="24" s="1"/>
  <c r="N43" i="24" s="1"/>
  <c r="O11" i="26"/>
  <c r="N10" i="26"/>
  <c r="S46" i="25"/>
  <c r="Q27" i="25"/>
  <c r="P26" i="25"/>
  <c r="K15" i="32"/>
  <c r="J13" i="32"/>
  <c r="J31" i="24" s="1"/>
  <c r="J30" i="24" s="1"/>
  <c r="P17" i="32"/>
  <c r="M109" i="29"/>
  <c r="L107" i="29"/>
  <c r="I11" i="24"/>
  <c r="I10" i="24" s="1"/>
  <c r="P108" i="29"/>
  <c r="Q104" i="29"/>
  <c r="P103" i="29"/>
  <c r="K89" i="29"/>
  <c r="J88" i="29"/>
  <c r="L79" i="29"/>
  <c r="K78" i="29"/>
  <c r="J29" i="29"/>
  <c r="K30" i="29"/>
  <c r="H17" i="24"/>
  <c r="Q45" i="29"/>
  <c r="R46" i="29"/>
  <c r="N13" i="29"/>
  <c r="M12" i="29"/>
  <c r="K18" i="26"/>
  <c r="J16" i="26"/>
  <c r="Q104" i="25"/>
  <c r="P103" i="25"/>
  <c r="K89" i="25"/>
  <c r="J88" i="25"/>
  <c r="S65" i="25"/>
  <c r="K36" i="25"/>
  <c r="J35" i="25"/>
  <c r="J24" i="24"/>
  <c r="K83" i="29"/>
  <c r="J82" i="29"/>
  <c r="K94" i="29"/>
  <c r="N27" i="28"/>
  <c r="M26" i="28"/>
  <c r="M47" i="24" s="1"/>
  <c r="M46" i="24" s="1"/>
  <c r="J10" i="29"/>
  <c r="K11" i="29"/>
  <c r="K10" i="29" s="1"/>
  <c r="O41" i="25"/>
  <c r="N40" i="25"/>
  <c r="Q108" i="25"/>
  <c r="K72" i="25"/>
  <c r="J71" i="25"/>
  <c r="L26" i="25"/>
  <c r="I40" i="24"/>
  <c r="Q14" i="32"/>
  <c r="K16" i="32"/>
  <c r="K38" i="24" s="1"/>
  <c r="O115" i="29"/>
  <c r="N114" i="29"/>
  <c r="L52" i="29"/>
  <c r="K51" i="29"/>
  <c r="I18" i="24"/>
  <c r="I17" i="24" s="1"/>
  <c r="I35" i="28"/>
  <c r="K44" i="29"/>
  <c r="J43" i="29"/>
  <c r="P14" i="28"/>
  <c r="O13" i="28"/>
  <c r="O27" i="24" s="1"/>
  <c r="I16" i="27"/>
  <c r="I12" i="23" s="1"/>
  <c r="I50" i="24"/>
  <c r="O31" i="28"/>
  <c r="N29" i="28"/>
  <c r="K98" i="25"/>
  <c r="J97" i="25"/>
  <c r="J92" i="25" s="1"/>
  <c r="K83" i="25"/>
  <c r="J82" i="25"/>
  <c r="O115" i="25"/>
  <c r="N114" i="25"/>
  <c r="K111" i="25"/>
  <c r="J110" i="25"/>
  <c r="I92" i="25"/>
  <c r="I123" i="25" s="1"/>
  <c r="L75" i="25"/>
  <c r="K74" i="25"/>
  <c r="R11" i="25"/>
  <c r="R10" i="25" s="1"/>
  <c r="Q10" i="25"/>
  <c r="G33" i="24"/>
  <c r="I16" i="30"/>
  <c r="I15" i="23" s="1"/>
  <c r="I35" i="24"/>
  <c r="K100" i="25"/>
  <c r="L101" i="25"/>
  <c r="Q27" i="29"/>
  <c r="P26" i="29"/>
  <c r="M43" i="24"/>
  <c r="Q11" i="27"/>
  <c r="N17" i="26"/>
  <c r="M14" i="24"/>
  <c r="K11" i="25"/>
  <c r="K10" i="25" s="1"/>
  <c r="J10" i="25"/>
  <c r="S11" i="25"/>
  <c r="N13" i="25"/>
  <c r="M12" i="25"/>
  <c r="I31" i="24"/>
  <c r="J19" i="31"/>
  <c r="I18" i="31"/>
  <c r="I28" i="24" s="1"/>
  <c r="I26" i="24" s="1"/>
  <c r="G26" i="24"/>
  <c r="J15" i="31"/>
  <c r="K16" i="31"/>
  <c r="K98" i="29"/>
  <c r="J97" i="29"/>
  <c r="I34" i="24"/>
  <c r="I33" i="24" s="1"/>
  <c r="I20" i="26"/>
  <c r="I11" i="23" s="1"/>
  <c r="S25" i="29"/>
  <c r="S23" i="29" s="1"/>
  <c r="J22" i="32" l="1"/>
  <c r="S11" i="29"/>
  <c r="S10" i="29"/>
  <c r="L28" i="29"/>
  <c r="K26" i="29"/>
  <c r="O41" i="29"/>
  <c r="N40" i="29"/>
  <c r="L38" i="29"/>
  <c r="M39" i="29"/>
  <c r="I10" i="23"/>
  <c r="L16" i="31"/>
  <c r="K15" i="31"/>
  <c r="J18" i="31"/>
  <c r="J28" i="24" s="1"/>
  <c r="J26" i="24" s="1"/>
  <c r="K19" i="31"/>
  <c r="I30" i="24"/>
  <c r="I55" i="24" s="1"/>
  <c r="O13" i="25"/>
  <c r="N12" i="25"/>
  <c r="O17" i="26"/>
  <c r="R11" i="27"/>
  <c r="P115" i="25"/>
  <c r="O114" i="25"/>
  <c r="L83" i="25"/>
  <c r="K82" i="25"/>
  <c r="P31" i="28"/>
  <c r="O29" i="28"/>
  <c r="I49" i="24"/>
  <c r="K43" i="29"/>
  <c r="L44" i="29"/>
  <c r="M52" i="29"/>
  <c r="L51" i="29"/>
  <c r="K37" i="24"/>
  <c r="K71" i="25"/>
  <c r="L72" i="25"/>
  <c r="Q107" i="25"/>
  <c r="S108" i="25"/>
  <c r="O40" i="25"/>
  <c r="P41" i="25"/>
  <c r="J92" i="29"/>
  <c r="L94" i="29"/>
  <c r="J23" i="24"/>
  <c r="J55" i="24" s="1"/>
  <c r="K35" i="25"/>
  <c r="L36" i="25"/>
  <c r="K88" i="25"/>
  <c r="L89" i="25"/>
  <c r="Q103" i="25"/>
  <c r="R104" i="25"/>
  <c r="R103" i="25" s="1"/>
  <c r="L18" i="26"/>
  <c r="K16" i="26"/>
  <c r="R45" i="29"/>
  <c r="S45" i="29" s="1"/>
  <c r="S46" i="29"/>
  <c r="M79" i="29"/>
  <c r="L78" i="29"/>
  <c r="Q17" i="32"/>
  <c r="L15" i="32"/>
  <c r="K13" i="32"/>
  <c r="P11" i="26"/>
  <c r="P10" i="26" s="1"/>
  <c r="O10" i="26"/>
  <c r="S10" i="26" s="1"/>
  <c r="S11" i="26"/>
  <c r="P24" i="28"/>
  <c r="O23" i="28"/>
  <c r="O44" i="24" s="1"/>
  <c r="L36" i="29"/>
  <c r="K35" i="29"/>
  <c r="L11" i="30"/>
  <c r="K10" i="30"/>
  <c r="L94" i="25"/>
  <c r="M79" i="25"/>
  <c r="L78" i="25"/>
  <c r="J16" i="27"/>
  <c r="J12" i="23" s="1"/>
  <c r="J50" i="24"/>
  <c r="J49" i="24" s="1"/>
  <c r="J18" i="24"/>
  <c r="J17" i="24" s="1"/>
  <c r="J35" i="28"/>
  <c r="J13" i="23" s="1"/>
  <c r="M48" i="29"/>
  <c r="L47" i="29"/>
  <c r="K110" i="29"/>
  <c r="L111" i="29"/>
  <c r="M119" i="25"/>
  <c r="L117" i="25"/>
  <c r="M48" i="25"/>
  <c r="L47" i="25"/>
  <c r="M39" i="25"/>
  <c r="L38" i="25"/>
  <c r="J10" i="31"/>
  <c r="K11" i="31"/>
  <c r="K24" i="24"/>
  <c r="K23" i="24" s="1"/>
  <c r="L98" i="29"/>
  <c r="K97" i="29"/>
  <c r="K92" i="29" s="1"/>
  <c r="J11" i="24"/>
  <c r="J123" i="25"/>
  <c r="J10" i="23" s="1"/>
  <c r="R27" i="29"/>
  <c r="R26" i="29" s="1"/>
  <c r="Q26" i="29"/>
  <c r="S27" i="29"/>
  <c r="M101" i="25"/>
  <c r="M100" i="25" s="1"/>
  <c r="L100" i="25"/>
  <c r="M75" i="25"/>
  <c r="L74" i="25"/>
  <c r="K110" i="25"/>
  <c r="L111" i="25"/>
  <c r="L98" i="25"/>
  <c r="K97" i="25"/>
  <c r="K92" i="25" s="1"/>
  <c r="N53" i="24"/>
  <c r="N52" i="24" s="1"/>
  <c r="Q14" i="28"/>
  <c r="P13" i="28"/>
  <c r="P27" i="24" s="1"/>
  <c r="I13" i="23"/>
  <c r="P115" i="29"/>
  <c r="O114" i="29"/>
  <c r="I17" i="23"/>
  <c r="L16" i="32"/>
  <c r="L38" i="24" s="1"/>
  <c r="L37" i="24" s="1"/>
  <c r="R14" i="32"/>
  <c r="J123" i="29"/>
  <c r="O27" i="28"/>
  <c r="N26" i="28"/>
  <c r="N47" i="24" s="1"/>
  <c r="N46" i="24" s="1"/>
  <c r="L83" i="29"/>
  <c r="K82" i="29"/>
  <c r="J34" i="24"/>
  <c r="J20" i="26"/>
  <c r="J11" i="23" s="1"/>
  <c r="O13" i="29"/>
  <c r="N12" i="29"/>
  <c r="L30" i="29"/>
  <c r="L29" i="29" s="1"/>
  <c r="K29" i="29"/>
  <c r="K88" i="29"/>
  <c r="L89" i="29"/>
  <c r="Q103" i="29"/>
  <c r="R104" i="29"/>
  <c r="R103" i="29" s="1"/>
  <c r="Q108" i="29"/>
  <c r="Q107" i="29" s="1"/>
  <c r="I21" i="31"/>
  <c r="I16" i="23" s="1"/>
  <c r="N109" i="29"/>
  <c r="M107" i="29"/>
  <c r="R27" i="25"/>
  <c r="Q26" i="25"/>
  <c r="S10" i="25"/>
  <c r="N14" i="24"/>
  <c r="M75" i="29"/>
  <c r="L74" i="29"/>
  <c r="M119" i="29"/>
  <c r="L117" i="29"/>
  <c r="J16" i="30"/>
  <c r="J15" i="23" s="1"/>
  <c r="J35" i="24"/>
  <c r="M101" i="29"/>
  <c r="M100" i="29" s="1"/>
  <c r="L100" i="29"/>
  <c r="K29" i="25"/>
  <c r="L30" i="25"/>
  <c r="K43" i="25"/>
  <c r="L44" i="25"/>
  <c r="R118" i="25"/>
  <c r="M52" i="24"/>
  <c r="N109" i="25"/>
  <c r="M107" i="25"/>
  <c r="K10" i="27"/>
  <c r="L12" i="27"/>
  <c r="L12" i="28"/>
  <c r="K10" i="28"/>
  <c r="K71" i="29"/>
  <c r="L72" i="29"/>
  <c r="R118" i="29"/>
  <c r="L20" i="32"/>
  <c r="K19" i="32"/>
  <c r="K41" i="24" s="1"/>
  <c r="M52" i="25"/>
  <c r="L51" i="25"/>
  <c r="R30" i="28"/>
  <c r="M11" i="32"/>
  <c r="L10" i="32"/>
  <c r="K22" i="32" l="1"/>
  <c r="S104" i="25"/>
  <c r="M38" i="29"/>
  <c r="N39" i="29"/>
  <c r="M28" i="29"/>
  <c r="L26" i="29"/>
  <c r="K123" i="25"/>
  <c r="K10" i="23" s="1"/>
  <c r="S100" i="29"/>
  <c r="S108" i="29"/>
  <c r="S103" i="29"/>
  <c r="K123" i="29"/>
  <c r="K14" i="23" s="1"/>
  <c r="S100" i="25"/>
  <c r="J21" i="31"/>
  <c r="J16" i="23" s="1"/>
  <c r="O40" i="29"/>
  <c r="P41" i="29"/>
  <c r="L24" i="24"/>
  <c r="L23" i="24" s="1"/>
  <c r="K40" i="24"/>
  <c r="S118" i="29"/>
  <c r="K18" i="24"/>
  <c r="K17" i="24" s="1"/>
  <c r="K35" i="28"/>
  <c r="N75" i="29"/>
  <c r="M74" i="29"/>
  <c r="N11" i="32"/>
  <c r="M10" i="32"/>
  <c r="S30" i="28"/>
  <c r="N52" i="25"/>
  <c r="N51" i="25" s="1"/>
  <c r="M51" i="25"/>
  <c r="S52" i="25"/>
  <c r="M20" i="32"/>
  <c r="L19" i="32"/>
  <c r="L41" i="24" s="1"/>
  <c r="L40" i="24" s="1"/>
  <c r="M12" i="28"/>
  <c r="L10" i="28"/>
  <c r="K16" i="27"/>
  <c r="K12" i="23" s="1"/>
  <c r="K50" i="24"/>
  <c r="K49" i="24" s="1"/>
  <c r="O109" i="25"/>
  <c r="N107" i="25"/>
  <c r="M44" i="25"/>
  <c r="L43" i="25"/>
  <c r="L29" i="25"/>
  <c r="S30" i="25"/>
  <c r="N119" i="29"/>
  <c r="M117" i="29"/>
  <c r="O109" i="29"/>
  <c r="N107" i="29"/>
  <c r="S104" i="29"/>
  <c r="M83" i="29"/>
  <c r="L82" i="29"/>
  <c r="P27" i="28"/>
  <c r="O26" i="28"/>
  <c r="O47" i="24" s="1"/>
  <c r="O46" i="24" s="1"/>
  <c r="M111" i="25"/>
  <c r="L110" i="25"/>
  <c r="N75" i="25"/>
  <c r="M74" i="25"/>
  <c r="J10" i="24"/>
  <c r="L11" i="31"/>
  <c r="K10" i="31"/>
  <c r="K15" i="24" s="1"/>
  <c r="K13" i="24" s="1"/>
  <c r="N39" i="25"/>
  <c r="M38" i="25"/>
  <c r="N48" i="25"/>
  <c r="N47" i="25" s="1"/>
  <c r="M47" i="25"/>
  <c r="S48" i="25"/>
  <c r="S47" i="25" s="1"/>
  <c r="N119" i="25"/>
  <c r="M117" i="25"/>
  <c r="N48" i="29"/>
  <c r="N47" i="29" s="1"/>
  <c r="M47" i="29"/>
  <c r="S48" i="29"/>
  <c r="S47" i="29" s="1"/>
  <c r="L10" i="30"/>
  <c r="M11" i="30"/>
  <c r="L35" i="29"/>
  <c r="M36" i="29"/>
  <c r="O43" i="24"/>
  <c r="P14" i="24"/>
  <c r="M15" i="32"/>
  <c r="L13" i="32"/>
  <c r="L31" i="24" s="1"/>
  <c r="L30" i="24" s="1"/>
  <c r="R17" i="32"/>
  <c r="N79" i="29"/>
  <c r="M78" i="29"/>
  <c r="M18" i="26"/>
  <c r="L16" i="26"/>
  <c r="S103" i="25"/>
  <c r="M89" i="25"/>
  <c r="L88" i="25"/>
  <c r="M36" i="25"/>
  <c r="L35" i="25"/>
  <c r="Q41" i="25"/>
  <c r="P40" i="25"/>
  <c r="M72" i="25"/>
  <c r="L71" i="25"/>
  <c r="J17" i="23"/>
  <c r="M44" i="29"/>
  <c r="L43" i="29"/>
  <c r="O35" i="28"/>
  <c r="O13" i="23" s="1"/>
  <c r="O53" i="24"/>
  <c r="Q31" i="28"/>
  <c r="P29" i="28"/>
  <c r="M83" i="25"/>
  <c r="L82" i="25"/>
  <c r="Q115" i="25"/>
  <c r="P114" i="25"/>
  <c r="S11" i="27"/>
  <c r="P17" i="26"/>
  <c r="P13" i="25"/>
  <c r="O12" i="25"/>
  <c r="L19" i="31"/>
  <c r="K18" i="31"/>
  <c r="K21" i="31"/>
  <c r="K16" i="23" s="1"/>
  <c r="K11" i="24"/>
  <c r="K10" i="24" s="1"/>
  <c r="S101" i="29"/>
  <c r="M72" i="29"/>
  <c r="L71" i="29"/>
  <c r="M12" i="27"/>
  <c r="L10" i="27"/>
  <c r="S118" i="25"/>
  <c r="R26" i="25"/>
  <c r="S26" i="25" s="1"/>
  <c r="S27" i="25"/>
  <c r="M89" i="29"/>
  <c r="L88" i="29"/>
  <c r="P13" i="29"/>
  <c r="O12" i="29"/>
  <c r="J33" i="24"/>
  <c r="J14" i="23"/>
  <c r="S14" i="32"/>
  <c r="M16" i="32"/>
  <c r="M38" i="24" s="1"/>
  <c r="M37" i="24" s="1"/>
  <c r="Q115" i="29"/>
  <c r="P114" i="29"/>
  <c r="R14" i="28"/>
  <c r="Q13" i="28"/>
  <c r="Q27" i="24" s="1"/>
  <c r="N35" i="28"/>
  <c r="N13" i="23" s="1"/>
  <c r="M98" i="25"/>
  <c r="L97" i="25"/>
  <c r="L92" i="25" s="1"/>
  <c r="M98" i="29"/>
  <c r="L97" i="29"/>
  <c r="L92" i="29" s="1"/>
  <c r="L123" i="29" s="1"/>
  <c r="J15" i="24"/>
  <c r="M111" i="29"/>
  <c r="L110" i="29"/>
  <c r="N79" i="25"/>
  <c r="M78" i="25"/>
  <c r="M94" i="25"/>
  <c r="K16" i="30"/>
  <c r="K35" i="24"/>
  <c r="Q24" i="28"/>
  <c r="P23" i="28"/>
  <c r="P44" i="24" s="1"/>
  <c r="P43" i="24" s="1"/>
  <c r="O14" i="24"/>
  <c r="K31" i="24"/>
  <c r="S29" i="29"/>
  <c r="K34" i="24"/>
  <c r="K33" i="24" s="1"/>
  <c r="K20" i="26"/>
  <c r="K11" i="23" s="1"/>
  <c r="M94" i="29"/>
  <c r="N52" i="29"/>
  <c r="M51" i="29"/>
  <c r="L15" i="31"/>
  <c r="M16" i="31"/>
  <c r="I20" i="23"/>
  <c r="S30" i="29"/>
  <c r="S101" i="25"/>
  <c r="L22" i="32" l="1"/>
  <c r="L55" i="24"/>
  <c r="J20" i="23"/>
  <c r="O39" i="29"/>
  <c r="N38" i="29"/>
  <c r="Q41" i="29"/>
  <c r="P40" i="29"/>
  <c r="M26" i="29"/>
  <c r="S26" i="29" s="1"/>
  <c r="S28" i="29"/>
  <c r="L14" i="23"/>
  <c r="L11" i="24"/>
  <c r="L10" i="24" s="1"/>
  <c r="N51" i="29"/>
  <c r="S51" i="29" s="1"/>
  <c r="S52" i="29"/>
  <c r="N94" i="29"/>
  <c r="K30" i="24"/>
  <c r="K55" i="24" s="1"/>
  <c r="K15" i="23"/>
  <c r="M110" i="29"/>
  <c r="N111" i="29"/>
  <c r="N98" i="29"/>
  <c r="M97" i="29"/>
  <c r="M92" i="29" s="1"/>
  <c r="N98" i="25"/>
  <c r="M97" i="25"/>
  <c r="Q13" i="29"/>
  <c r="P12" i="29"/>
  <c r="M88" i="29"/>
  <c r="N89" i="29"/>
  <c r="N12" i="27"/>
  <c r="M10" i="27"/>
  <c r="L18" i="31"/>
  <c r="L28" i="24" s="1"/>
  <c r="L26" i="24" s="1"/>
  <c r="M19" i="31"/>
  <c r="R115" i="25"/>
  <c r="Q114" i="25"/>
  <c r="N83" i="25"/>
  <c r="M82" i="25"/>
  <c r="R31" i="28"/>
  <c r="R29" i="28" s="1"/>
  <c r="Q29" i="28"/>
  <c r="O52" i="24"/>
  <c r="Q40" i="25"/>
  <c r="R41" i="25"/>
  <c r="M35" i="25"/>
  <c r="N36" i="25"/>
  <c r="N18" i="26"/>
  <c r="M16" i="26"/>
  <c r="S14" i="24"/>
  <c r="N11" i="30"/>
  <c r="M10" i="30"/>
  <c r="L10" i="31"/>
  <c r="M11" i="31"/>
  <c r="M110" i="25"/>
  <c r="N111" i="25"/>
  <c r="Q27" i="28"/>
  <c r="P26" i="28"/>
  <c r="P47" i="24" s="1"/>
  <c r="P109" i="29"/>
  <c r="O107" i="29"/>
  <c r="O119" i="29"/>
  <c r="N117" i="29"/>
  <c r="L123" i="25"/>
  <c r="S29" i="25"/>
  <c r="P109" i="25"/>
  <c r="O107" i="25"/>
  <c r="M10" i="28"/>
  <c r="S12" i="28"/>
  <c r="S51" i="25"/>
  <c r="O11" i="32"/>
  <c r="N10" i="32"/>
  <c r="O75" i="29"/>
  <c r="N74" i="29"/>
  <c r="K13" i="23"/>
  <c r="N16" i="31"/>
  <c r="M15" i="31"/>
  <c r="R24" i="28"/>
  <c r="R23" i="28" s="1"/>
  <c r="R44" i="24" s="1"/>
  <c r="R43" i="24" s="1"/>
  <c r="S43" i="24" s="1"/>
  <c r="Q23" i="28"/>
  <c r="Q44" i="24" s="1"/>
  <c r="Q43" i="24" s="1"/>
  <c r="S24" i="28"/>
  <c r="S23" i="28" s="1"/>
  <c r="M92" i="25"/>
  <c r="N94" i="25"/>
  <c r="O79" i="25"/>
  <c r="N78" i="25"/>
  <c r="J13" i="24"/>
  <c r="R13" i="28"/>
  <c r="S14" i="28"/>
  <c r="R115" i="29"/>
  <c r="Q114" i="29"/>
  <c r="N16" i="32"/>
  <c r="N38" i="24" s="1"/>
  <c r="N37" i="24" s="1"/>
  <c r="L16" i="27"/>
  <c r="L12" i="23" s="1"/>
  <c r="L50" i="24"/>
  <c r="M71" i="29"/>
  <c r="N72" i="29"/>
  <c r="K28" i="24"/>
  <c r="Q13" i="25"/>
  <c r="P12" i="25"/>
  <c r="S17" i="26"/>
  <c r="P35" i="28"/>
  <c r="P13" i="23" s="1"/>
  <c r="P53" i="24"/>
  <c r="P52" i="24" s="1"/>
  <c r="S29" i="28"/>
  <c r="M43" i="29"/>
  <c r="N44" i="29"/>
  <c r="M71" i="25"/>
  <c r="N72" i="25"/>
  <c r="M88" i="25"/>
  <c r="N89" i="25"/>
  <c r="L34" i="24"/>
  <c r="L20" i="26"/>
  <c r="L11" i="23" s="1"/>
  <c r="O79" i="29"/>
  <c r="N78" i="29"/>
  <c r="S17" i="32"/>
  <c r="N15" i="32"/>
  <c r="M13" i="32"/>
  <c r="N36" i="29"/>
  <c r="M35" i="29"/>
  <c r="L16" i="30"/>
  <c r="L15" i="23" s="1"/>
  <c r="L35" i="24"/>
  <c r="O119" i="25"/>
  <c r="N117" i="25"/>
  <c r="O39" i="25"/>
  <c r="N38" i="25"/>
  <c r="O75" i="25"/>
  <c r="N74" i="25"/>
  <c r="N83" i="29"/>
  <c r="M82" i="29"/>
  <c r="M43" i="25"/>
  <c r="N44" i="25"/>
  <c r="L18" i="24"/>
  <c r="L17" i="24" s="1"/>
  <c r="L35" i="28"/>
  <c r="L13" i="23" s="1"/>
  <c r="N20" i="32"/>
  <c r="M19" i="32"/>
  <c r="M41" i="24" s="1"/>
  <c r="M40" i="24" s="1"/>
  <c r="M24" i="24"/>
  <c r="M22" i="32" l="1"/>
  <c r="S31" i="28"/>
  <c r="R41" i="29"/>
  <c r="Q40" i="29"/>
  <c r="P39" i="29"/>
  <c r="O38" i="29"/>
  <c r="O44" i="25"/>
  <c r="N43" i="25"/>
  <c r="P39" i="25"/>
  <c r="O38" i="25"/>
  <c r="P119" i="25"/>
  <c r="O117" i="25"/>
  <c r="N35" i="29"/>
  <c r="O36" i="29"/>
  <c r="O15" i="32"/>
  <c r="N13" i="32"/>
  <c r="N31" i="24" s="1"/>
  <c r="N30" i="24" s="1"/>
  <c r="O89" i="25"/>
  <c r="N88" i="25"/>
  <c r="O72" i="25"/>
  <c r="N71" i="25"/>
  <c r="O44" i="29"/>
  <c r="N43" i="29"/>
  <c r="O94" i="25"/>
  <c r="L17" i="23"/>
  <c r="M11" i="24"/>
  <c r="P11" i="32"/>
  <c r="O10" i="32"/>
  <c r="S109" i="25"/>
  <c r="P107" i="25"/>
  <c r="L10" i="23"/>
  <c r="P119" i="29"/>
  <c r="O117" i="29"/>
  <c r="S109" i="29"/>
  <c r="P107" i="29"/>
  <c r="S107" i="29" s="1"/>
  <c r="Q26" i="28"/>
  <c r="Q47" i="24" s="1"/>
  <c r="Q46" i="24" s="1"/>
  <c r="S27" i="28"/>
  <c r="S26" i="28" s="1"/>
  <c r="L15" i="24"/>
  <c r="M16" i="30"/>
  <c r="M15" i="23" s="1"/>
  <c r="M35" i="24"/>
  <c r="S44" i="24"/>
  <c r="M34" i="24"/>
  <c r="M20" i="26"/>
  <c r="M11" i="23" s="1"/>
  <c r="O36" i="25"/>
  <c r="N35" i="25"/>
  <c r="R40" i="25"/>
  <c r="S40" i="25" s="1"/>
  <c r="S41" i="25"/>
  <c r="Q35" i="28"/>
  <c r="Q13" i="23" s="1"/>
  <c r="Q53" i="24"/>
  <c r="Q52" i="24" s="1"/>
  <c r="R35" i="28"/>
  <c r="R13" i="23" s="1"/>
  <c r="S13" i="23" s="1"/>
  <c r="R53" i="24"/>
  <c r="O83" i="25"/>
  <c r="N82" i="25"/>
  <c r="R114" i="25"/>
  <c r="S115" i="25"/>
  <c r="S114" i="25" s="1"/>
  <c r="M16" i="27"/>
  <c r="M12" i="23" s="1"/>
  <c r="M50" i="24"/>
  <c r="M49" i="24" s="1"/>
  <c r="O89" i="29"/>
  <c r="N88" i="29"/>
  <c r="O111" i="29"/>
  <c r="N110" i="29"/>
  <c r="O94" i="29"/>
  <c r="L21" i="31"/>
  <c r="M23" i="24"/>
  <c r="O20" i="32"/>
  <c r="N19" i="32"/>
  <c r="N41" i="24" s="1"/>
  <c r="N40" i="24" s="1"/>
  <c r="O83" i="29"/>
  <c r="N82" i="29"/>
  <c r="P75" i="25"/>
  <c r="O74" i="25"/>
  <c r="M123" i="29"/>
  <c r="M31" i="24"/>
  <c r="P79" i="29"/>
  <c r="O78" i="29"/>
  <c r="L33" i="24"/>
  <c r="R13" i="25"/>
  <c r="Q12" i="25"/>
  <c r="K26" i="24"/>
  <c r="O72" i="29"/>
  <c r="N71" i="29"/>
  <c r="L49" i="24"/>
  <c r="O16" i="32"/>
  <c r="O38" i="24" s="1"/>
  <c r="O37" i="24" s="1"/>
  <c r="R114" i="29"/>
  <c r="S115" i="29"/>
  <c r="S114" i="29" s="1"/>
  <c r="R27" i="24"/>
  <c r="S13" i="28"/>
  <c r="P79" i="25"/>
  <c r="O78" i="25"/>
  <c r="N15" i="31"/>
  <c r="O16" i="31"/>
  <c r="P75" i="29"/>
  <c r="O74" i="29"/>
  <c r="N24" i="24"/>
  <c r="N23" i="24" s="1"/>
  <c r="M18" i="24"/>
  <c r="M35" i="28"/>
  <c r="M13" i="23" s="1"/>
  <c r="S10" i="28"/>
  <c r="S107" i="25"/>
  <c r="P46" i="24"/>
  <c r="O111" i="25"/>
  <c r="N110" i="25"/>
  <c r="N11" i="31"/>
  <c r="M10" i="31"/>
  <c r="M15" i="24" s="1"/>
  <c r="M13" i="24" s="1"/>
  <c r="N10" i="30"/>
  <c r="O11" i="30"/>
  <c r="O18" i="26"/>
  <c r="N16" i="26"/>
  <c r="M123" i="25"/>
  <c r="M10" i="23" s="1"/>
  <c r="N19" i="31"/>
  <c r="M18" i="31"/>
  <c r="M21" i="31" s="1"/>
  <c r="M16" i="23" s="1"/>
  <c r="O12" i="27"/>
  <c r="N10" i="27"/>
  <c r="R13" i="29"/>
  <c r="Q12" i="29"/>
  <c r="O98" i="25"/>
  <c r="N97" i="25"/>
  <c r="N92" i="25" s="1"/>
  <c r="O98" i="29"/>
  <c r="N97" i="29"/>
  <c r="N92" i="29" s="1"/>
  <c r="K17" i="23"/>
  <c r="N55" i="24" l="1"/>
  <c r="N22" i="32"/>
  <c r="S47" i="24"/>
  <c r="Q39" i="29"/>
  <c r="P38" i="29"/>
  <c r="R40" i="29"/>
  <c r="S40" i="29" s="1"/>
  <c r="S41" i="29"/>
  <c r="M33" i="24"/>
  <c r="P98" i="29"/>
  <c r="O97" i="29"/>
  <c r="R12" i="29"/>
  <c r="S13" i="29"/>
  <c r="K20" i="23"/>
  <c r="P12" i="27"/>
  <c r="O10" i="27"/>
  <c r="N18" i="31"/>
  <c r="N28" i="24" s="1"/>
  <c r="N26" i="24" s="1"/>
  <c r="O19" i="31"/>
  <c r="N34" i="24"/>
  <c r="N20" i="26"/>
  <c r="N11" i="23" s="1"/>
  <c r="N16" i="30"/>
  <c r="N35" i="24"/>
  <c r="O110" i="25"/>
  <c r="P111" i="25"/>
  <c r="M17" i="24"/>
  <c r="S17" i="24" s="1"/>
  <c r="S18" i="24"/>
  <c r="Q75" i="29"/>
  <c r="P74" i="29"/>
  <c r="P16" i="31"/>
  <c r="O15" i="31"/>
  <c r="Q79" i="25"/>
  <c r="P78" i="25"/>
  <c r="S27" i="24"/>
  <c r="O71" i="29"/>
  <c r="P72" i="29"/>
  <c r="R12" i="25"/>
  <c r="S13" i="25"/>
  <c r="Q79" i="29"/>
  <c r="P78" i="29"/>
  <c r="M14" i="23"/>
  <c r="Q75" i="25"/>
  <c r="P74" i="25"/>
  <c r="P83" i="29"/>
  <c r="O82" i="29"/>
  <c r="P20" i="32"/>
  <c r="O19" i="32"/>
  <c r="O41" i="24" s="1"/>
  <c r="O40" i="24" s="1"/>
  <c r="O110" i="29"/>
  <c r="P111" i="29"/>
  <c r="O88" i="29"/>
  <c r="P89" i="29"/>
  <c r="P83" i="25"/>
  <c r="O82" i="25"/>
  <c r="O35" i="25"/>
  <c r="P36" i="25"/>
  <c r="S46" i="24"/>
  <c r="Q119" i="29"/>
  <c r="P117" i="29"/>
  <c r="Q11" i="32"/>
  <c r="P10" i="32"/>
  <c r="O71" i="25"/>
  <c r="P72" i="25"/>
  <c r="P15" i="32"/>
  <c r="O13" i="32"/>
  <c r="N123" i="29"/>
  <c r="N14" i="23" s="1"/>
  <c r="O43" i="25"/>
  <c r="P44" i="25"/>
  <c r="P98" i="25"/>
  <c r="O97" i="25"/>
  <c r="N16" i="27"/>
  <c r="N12" i="23" s="1"/>
  <c r="N50" i="24"/>
  <c r="M28" i="24"/>
  <c r="P18" i="26"/>
  <c r="O16" i="26"/>
  <c r="P11" i="30"/>
  <c r="O10" i="30"/>
  <c r="N10" i="31"/>
  <c r="N15" i="24" s="1"/>
  <c r="N13" i="24" s="1"/>
  <c r="O11" i="31"/>
  <c r="S35" i="28"/>
  <c r="S36" i="28" s="1"/>
  <c r="N11" i="24"/>
  <c r="N10" i="24" s="1"/>
  <c r="P16" i="32"/>
  <c r="P38" i="24" s="1"/>
  <c r="P37" i="24" s="1"/>
  <c r="M30" i="24"/>
  <c r="M55" i="24" s="1"/>
  <c r="L16" i="23"/>
  <c r="O92" i="29"/>
  <c r="P94" i="29"/>
  <c r="R52" i="24"/>
  <c r="S52" i="24" s="1"/>
  <c r="S53" i="24"/>
  <c r="N123" i="25"/>
  <c r="N10" i="23" s="1"/>
  <c r="L13" i="24"/>
  <c r="O24" i="24"/>
  <c r="O23" i="24" s="1"/>
  <c r="M10" i="24"/>
  <c r="O92" i="25"/>
  <c r="P94" i="25"/>
  <c r="O43" i="29"/>
  <c r="P44" i="29"/>
  <c r="O88" i="25"/>
  <c r="P89" i="25"/>
  <c r="P36" i="29"/>
  <c r="O35" i="29"/>
  <c r="O123" i="29" s="1"/>
  <c r="O14" i="23" s="1"/>
  <c r="Q119" i="25"/>
  <c r="P117" i="25"/>
  <c r="Q39" i="25"/>
  <c r="P38" i="25"/>
  <c r="O22" i="32" l="1"/>
  <c r="R39" i="29"/>
  <c r="Q38" i="29"/>
  <c r="R39" i="25"/>
  <c r="Q38" i="25"/>
  <c r="R119" i="25"/>
  <c r="Q117" i="25"/>
  <c r="P35" i="29"/>
  <c r="Q36" i="29"/>
  <c r="Q16" i="32"/>
  <c r="Q38" i="24" s="1"/>
  <c r="Q37" i="24" s="1"/>
  <c r="N21" i="31"/>
  <c r="N16" i="23" s="1"/>
  <c r="P11" i="31"/>
  <c r="O10" i="31"/>
  <c r="O15" i="24" s="1"/>
  <c r="O16" i="30"/>
  <c r="O15" i="23" s="1"/>
  <c r="O35" i="24"/>
  <c r="Q18" i="26"/>
  <c r="P16" i="26"/>
  <c r="M26" i="24"/>
  <c r="Q98" i="25"/>
  <c r="P97" i="25"/>
  <c r="Q15" i="32"/>
  <c r="P13" i="32"/>
  <c r="P31" i="24" s="1"/>
  <c r="P30" i="24" s="1"/>
  <c r="P24" i="24"/>
  <c r="P23" i="24" s="1"/>
  <c r="R119" i="29"/>
  <c r="Q117" i="29"/>
  <c r="O123" i="25"/>
  <c r="O10" i="23" s="1"/>
  <c r="Q83" i="25"/>
  <c r="P82" i="25"/>
  <c r="R75" i="25"/>
  <c r="Q74" i="25"/>
  <c r="S12" i="25"/>
  <c r="M17" i="23"/>
  <c r="M20" i="23" s="1"/>
  <c r="P15" i="31"/>
  <c r="Q16" i="31"/>
  <c r="Q111" i="25"/>
  <c r="P110" i="25"/>
  <c r="Q12" i="27"/>
  <c r="P10" i="27"/>
  <c r="S12" i="29"/>
  <c r="Q98" i="29"/>
  <c r="P97" i="29"/>
  <c r="Q89" i="25"/>
  <c r="P88" i="25"/>
  <c r="Q44" i="29"/>
  <c r="P43" i="29"/>
  <c r="Q94" i="25"/>
  <c r="P92" i="25"/>
  <c r="Q94" i="29"/>
  <c r="P92" i="29"/>
  <c r="L20" i="23"/>
  <c r="N17" i="23"/>
  <c r="P10" i="30"/>
  <c r="Q11" i="30"/>
  <c r="O34" i="24"/>
  <c r="O20" i="26"/>
  <c r="O11" i="23" s="1"/>
  <c r="N49" i="24"/>
  <c r="Q44" i="25"/>
  <c r="P43" i="25"/>
  <c r="O31" i="24"/>
  <c r="Q72" i="25"/>
  <c r="P71" i="25"/>
  <c r="R11" i="32"/>
  <c r="Q10" i="32"/>
  <c r="Q36" i="25"/>
  <c r="P35" i="25"/>
  <c r="Q89" i="29"/>
  <c r="P88" i="29"/>
  <c r="Q111" i="29"/>
  <c r="P110" i="29"/>
  <c r="Q20" i="32"/>
  <c r="P19" i="32"/>
  <c r="P41" i="24" s="1"/>
  <c r="P40" i="24" s="1"/>
  <c r="Q83" i="29"/>
  <c r="P82" i="29"/>
  <c r="R79" i="29"/>
  <c r="Q78" i="29"/>
  <c r="Q72" i="29"/>
  <c r="P71" i="29"/>
  <c r="R79" i="25"/>
  <c r="Q78" i="25"/>
  <c r="O11" i="24"/>
  <c r="O10" i="24" s="1"/>
  <c r="R75" i="29"/>
  <c r="Q74" i="29"/>
  <c r="N15" i="23"/>
  <c r="N33" i="24"/>
  <c r="P19" i="31"/>
  <c r="O18" i="31"/>
  <c r="O28" i="24" s="1"/>
  <c r="O26" i="24" s="1"/>
  <c r="O16" i="27"/>
  <c r="O12" i="23" s="1"/>
  <c r="O50" i="24"/>
  <c r="O49" i="24" s="1"/>
  <c r="P22" i="32" l="1"/>
  <c r="P55" i="24"/>
  <c r="O33" i="24"/>
  <c r="N20" i="23"/>
  <c r="P123" i="25"/>
  <c r="P10" i="23" s="1"/>
  <c r="R38" i="29"/>
  <c r="S39" i="29"/>
  <c r="S38" i="29" s="1"/>
  <c r="P18" i="31"/>
  <c r="P28" i="24" s="1"/>
  <c r="P26" i="24" s="1"/>
  <c r="Q19" i="31"/>
  <c r="R78" i="29"/>
  <c r="S78" i="29" s="1"/>
  <c r="S79" i="29"/>
  <c r="R83" i="29"/>
  <c r="Q82" i="29"/>
  <c r="R20" i="32"/>
  <c r="Q19" i="32"/>
  <c r="Q41" i="24" s="1"/>
  <c r="Q40" i="24" s="1"/>
  <c r="Q110" i="29"/>
  <c r="R111" i="29"/>
  <c r="Q88" i="29"/>
  <c r="R89" i="29"/>
  <c r="Q35" i="25"/>
  <c r="R36" i="25"/>
  <c r="R10" i="32"/>
  <c r="S11" i="32"/>
  <c r="Q71" i="25"/>
  <c r="R72" i="25"/>
  <c r="O30" i="24"/>
  <c r="O55" i="24" s="1"/>
  <c r="Q43" i="25"/>
  <c r="R44" i="25"/>
  <c r="P16" i="30"/>
  <c r="P15" i="23" s="1"/>
  <c r="P35" i="24"/>
  <c r="P16" i="27"/>
  <c r="P12" i="23" s="1"/>
  <c r="P50" i="24"/>
  <c r="P49" i="24" s="1"/>
  <c r="Q110" i="25"/>
  <c r="R111" i="25"/>
  <c r="P11" i="24"/>
  <c r="P10" i="24" s="1"/>
  <c r="S119" i="29"/>
  <c r="R117" i="29"/>
  <c r="S117" i="29" s="1"/>
  <c r="R15" i="32"/>
  <c r="Q13" i="32"/>
  <c r="Q31" i="24" s="1"/>
  <c r="Q30" i="24" s="1"/>
  <c r="R98" i="25"/>
  <c r="Q97" i="25"/>
  <c r="R18" i="26"/>
  <c r="Q16" i="26"/>
  <c r="O13" i="24"/>
  <c r="O17" i="23"/>
  <c r="O20" i="23" s="1"/>
  <c r="R36" i="29"/>
  <c r="Q35" i="29"/>
  <c r="R74" i="29"/>
  <c r="S74" i="29" s="1"/>
  <c r="S75" i="29"/>
  <c r="O21" i="31"/>
  <c r="O16" i="23" s="1"/>
  <c r="R78" i="25"/>
  <c r="S78" i="25" s="1"/>
  <c r="S79" i="25"/>
  <c r="Q71" i="29"/>
  <c r="R72" i="29"/>
  <c r="Q24" i="24"/>
  <c r="Q23" i="24" s="1"/>
  <c r="Q55" i="24" s="1"/>
  <c r="R11" i="30"/>
  <c r="Q10" i="30"/>
  <c r="R94" i="29"/>
  <c r="Q92" i="25"/>
  <c r="R94" i="25"/>
  <c r="Q43" i="29"/>
  <c r="R44" i="29"/>
  <c r="Q88" i="25"/>
  <c r="R89" i="25"/>
  <c r="R98" i="29"/>
  <c r="Q97" i="29"/>
  <c r="Q92" i="29" s="1"/>
  <c r="R12" i="27"/>
  <c r="Q10" i="27"/>
  <c r="R16" i="31"/>
  <c r="Q15" i="31"/>
  <c r="R74" i="25"/>
  <c r="S74" i="25" s="1"/>
  <c r="S75" i="25"/>
  <c r="R83" i="25"/>
  <c r="Q82" i="25"/>
  <c r="P34" i="24"/>
  <c r="P33" i="24" s="1"/>
  <c r="P20" i="26"/>
  <c r="P11" i="23" s="1"/>
  <c r="P10" i="31"/>
  <c r="P15" i="24" s="1"/>
  <c r="P13" i="24" s="1"/>
  <c r="Q11" i="31"/>
  <c r="S16" i="32"/>
  <c r="R16" i="32"/>
  <c r="R38" i="24" s="1"/>
  <c r="P123" i="29"/>
  <c r="P14" i="23" s="1"/>
  <c r="R117" i="25"/>
  <c r="S117" i="25" s="1"/>
  <c r="S119" i="25"/>
  <c r="R38" i="25"/>
  <c r="S39" i="25"/>
  <c r="S38" i="25" s="1"/>
  <c r="Q22" i="32" l="1"/>
  <c r="R22" i="32"/>
  <c r="R82" i="25"/>
  <c r="S83" i="25"/>
  <c r="S82" i="25" s="1"/>
  <c r="R15" i="31"/>
  <c r="S16" i="31"/>
  <c r="S15" i="31" s="1"/>
  <c r="R10" i="27"/>
  <c r="S12" i="27"/>
  <c r="R97" i="29"/>
  <c r="S97" i="29" s="1"/>
  <c r="S98" i="29"/>
  <c r="R92" i="29"/>
  <c r="S94" i="29"/>
  <c r="S92" i="29" s="1"/>
  <c r="R10" i="30"/>
  <c r="S11" i="30"/>
  <c r="S10" i="30" s="1"/>
  <c r="R71" i="29"/>
  <c r="S71" i="29" s="1"/>
  <c r="S72" i="29"/>
  <c r="R35" i="29"/>
  <c r="S36" i="29"/>
  <c r="Q34" i="24"/>
  <c r="Q20" i="26"/>
  <c r="Q11" i="23" s="1"/>
  <c r="R97" i="25"/>
  <c r="S97" i="25" s="1"/>
  <c r="S98" i="25"/>
  <c r="R13" i="32"/>
  <c r="S15" i="32"/>
  <c r="P21" i="31"/>
  <c r="P16" i="23" s="1"/>
  <c r="R24" i="24"/>
  <c r="S10" i="32"/>
  <c r="Q123" i="25"/>
  <c r="Q10" i="23" s="1"/>
  <c r="R19" i="32"/>
  <c r="R41" i="24" s="1"/>
  <c r="S20" i="32"/>
  <c r="S19" i="32" s="1"/>
  <c r="R82" i="29"/>
  <c r="S83" i="29"/>
  <c r="S82" i="29" s="1"/>
  <c r="R19" i="31"/>
  <c r="Q18" i="31"/>
  <c r="Q28" i="24" s="1"/>
  <c r="Q26" i="24" s="1"/>
  <c r="R37" i="24"/>
  <c r="S37" i="24" s="1"/>
  <c r="S38" i="24"/>
  <c r="P17" i="23"/>
  <c r="P20" i="23" s="1"/>
  <c r="R11" i="31"/>
  <c r="Q10" i="31"/>
  <c r="Q15" i="24" s="1"/>
  <c r="Q13" i="24" s="1"/>
  <c r="Q11" i="24"/>
  <c r="Q10" i="24" s="1"/>
  <c r="Q16" i="27"/>
  <c r="Q12" i="23" s="1"/>
  <c r="Q50" i="24"/>
  <c r="Q49" i="24" s="1"/>
  <c r="R88" i="25"/>
  <c r="S89" i="25"/>
  <c r="S88" i="25" s="1"/>
  <c r="R43" i="29"/>
  <c r="S43" i="29" s="1"/>
  <c r="S44" i="29"/>
  <c r="R92" i="25"/>
  <c r="S94" i="25"/>
  <c r="S92" i="25" s="1"/>
  <c r="Q16" i="30"/>
  <c r="Q15" i="23" s="1"/>
  <c r="Q35" i="24"/>
  <c r="Q123" i="29"/>
  <c r="Q14" i="23" s="1"/>
  <c r="R16" i="26"/>
  <c r="S18" i="26"/>
  <c r="S16" i="26" s="1"/>
  <c r="R110" i="25"/>
  <c r="S110" i="25" s="1"/>
  <c r="S111" i="25"/>
  <c r="R43" i="25"/>
  <c r="S43" i="25" s="1"/>
  <c r="S44" i="25"/>
  <c r="R71" i="25"/>
  <c r="S71" i="25" s="1"/>
  <c r="S72" i="25"/>
  <c r="R35" i="25"/>
  <c r="S36" i="25"/>
  <c r="R88" i="29"/>
  <c r="S89" i="29"/>
  <c r="S88" i="29" s="1"/>
  <c r="R110" i="29"/>
  <c r="S110" i="29" s="1"/>
  <c r="S111" i="29"/>
  <c r="Q21" i="31" l="1"/>
  <c r="Q16" i="23" s="1"/>
  <c r="R34" i="24"/>
  <c r="R20" i="26"/>
  <c r="R10" i="31"/>
  <c r="S11" i="31"/>
  <c r="R18" i="31"/>
  <c r="R21" i="31" s="1"/>
  <c r="S19" i="31"/>
  <c r="R40" i="24"/>
  <c r="S40" i="24" s="1"/>
  <c r="S41" i="24"/>
  <c r="S35" i="29"/>
  <c r="R123" i="29"/>
  <c r="R16" i="30"/>
  <c r="R35" i="24"/>
  <c r="S35" i="24" s="1"/>
  <c r="R16" i="27"/>
  <c r="R12" i="23" s="1"/>
  <c r="S12" i="23" s="1"/>
  <c r="R50" i="24"/>
  <c r="S10" i="27"/>
  <c r="S16" i="27" s="1"/>
  <c r="S17" i="27" s="1"/>
  <c r="R11" i="24"/>
  <c r="Q17" i="23"/>
  <c r="Q20" i="23" s="1"/>
  <c r="S35" i="25"/>
  <c r="R123" i="25"/>
  <c r="R23" i="24"/>
  <c r="S24" i="24"/>
  <c r="R31" i="24"/>
  <c r="S13" i="32"/>
  <c r="S22" i="32" s="1"/>
  <c r="Q33" i="24"/>
  <c r="S23" i="24" l="1"/>
  <c r="R55" i="24"/>
  <c r="R30" i="24"/>
  <c r="S30" i="24" s="1"/>
  <c r="S31" i="24"/>
  <c r="R16" i="23"/>
  <c r="S16" i="23" s="1"/>
  <c r="S21" i="31"/>
  <c r="S22" i="31" s="1"/>
  <c r="R49" i="24"/>
  <c r="S49" i="24" s="1"/>
  <c r="S50" i="24"/>
  <c r="R14" i="23"/>
  <c r="S14" i="23" s="1"/>
  <c r="S123" i="29"/>
  <c r="S124" i="29" s="1"/>
  <c r="R28" i="24"/>
  <c r="S18" i="31"/>
  <c r="R15" i="24"/>
  <c r="S10" i="31"/>
  <c r="R11" i="23"/>
  <c r="S20" i="26"/>
  <c r="S21" i="26" s="1"/>
  <c r="R10" i="23"/>
  <c r="S10" i="23" s="1"/>
  <c r="S123" i="25"/>
  <c r="S124" i="25" s="1"/>
  <c r="R10" i="24"/>
  <c r="S11" i="24"/>
  <c r="R15" i="23"/>
  <c r="S15" i="23" s="1"/>
  <c r="S16" i="30"/>
  <c r="S17" i="30" s="1"/>
  <c r="R33" i="24"/>
  <c r="S33" i="24" s="1"/>
  <c r="S34" i="24"/>
  <c r="S55" i="24" l="1"/>
  <c r="S10" i="24"/>
  <c r="R17" i="23"/>
  <c r="S17" i="23" s="1"/>
  <c r="S23" i="32"/>
  <c r="R20" i="23"/>
  <c r="S11" i="23"/>
  <c r="R13" i="24"/>
  <c r="S13" i="24" s="1"/>
  <c r="S15" i="24"/>
  <c r="R26" i="24"/>
  <c r="S26" i="24" s="1"/>
  <c r="S28" i="24"/>
  <c r="S20" i="23" l="1"/>
</calcChain>
</file>

<file path=xl/sharedStrings.xml><?xml version="1.0" encoding="utf-8"?>
<sst xmlns="http://schemas.openxmlformats.org/spreadsheetml/2006/main" count="675" uniqueCount="238">
  <si>
    <t>01 de agosto de 2016</t>
  </si>
  <si>
    <t xml:space="preserve">FECHA DE ELABORACIÓN: </t>
  </si>
  <si>
    <t>Ramiro F. Garzón Contreras</t>
  </si>
  <si>
    <t>RESPONSABLE DEL PROYECTO:</t>
  </si>
  <si>
    <t>1 Actividad</t>
  </si>
  <si>
    <t>r)</t>
  </si>
  <si>
    <t>Recibir equipo de cómputo en bodega propia o en secretaría de administración.</t>
  </si>
  <si>
    <t>q)</t>
  </si>
  <si>
    <t>Realizar acondicionamiento de bodega necesario para la recepción y preparación de equipo para su entrega en consejos distritales, centros de acopio e Instituto Electoral y de Participación Ciudadana.</t>
  </si>
  <si>
    <t>p)</t>
  </si>
  <si>
    <t>Coadyuvar en el proceso de solicitud en comodato de anaqueles industriales</t>
  </si>
  <si>
    <t>o)</t>
  </si>
  <si>
    <t>Coadyuvar en el proceso de solicitud en comodato de router inalámbrico.</t>
  </si>
  <si>
    <t>ñ)</t>
  </si>
  <si>
    <t>Coadyuvar en el proceso de solicitud en comodato de bobinas de cable de red 6E.</t>
  </si>
  <si>
    <t>n)</t>
  </si>
  <si>
    <t>Coadyuvar en el proceso de solicitud en comodato de servidor (equipo con licencia SO).</t>
  </si>
  <si>
    <t>m)</t>
  </si>
  <si>
    <t>Coadyuvar en el proceso de solicitud en comodato de pantallas LED 42" HDTV.</t>
  </si>
  <si>
    <t>l)</t>
  </si>
  <si>
    <t>Coadyuvar en el proceso de solicitud en comodato de escáner para actas de escrutinio y cómputo.</t>
  </si>
  <si>
    <t>k)</t>
  </si>
  <si>
    <t>Coadyuvar en el proceso de solicitud en comodato de switches.</t>
  </si>
  <si>
    <t>j)</t>
  </si>
  <si>
    <t>Coadyuvar en el proceso de solicitud en comodato de equipos de respaldo de energía .</t>
  </si>
  <si>
    <t>i)</t>
  </si>
  <si>
    <t>Coadyuvar en el proceso de solicitud en comodato de proyector láser.</t>
  </si>
  <si>
    <t>h)</t>
  </si>
  <si>
    <t>Coadyuvar en el proceso de solicitud en comodato de impresora láser monocromática alto volumen.</t>
  </si>
  <si>
    <t>g)</t>
  </si>
  <si>
    <t>Coadyuvar en el proceso de solicitud en comodato de impresora multifuncional láser color .</t>
  </si>
  <si>
    <t>f)</t>
  </si>
  <si>
    <t xml:space="preserve">Coadyuvar en el proceso de solicitud en comodato de equipo portátil MacBook PRO (equipos con licencia SO, office antivirus). </t>
  </si>
  <si>
    <t>e)</t>
  </si>
  <si>
    <t>Coadyuvar en el proceso de solicitud en comodato de equipo de Diseño Mac Pro (equipos con licencia SO, office antivirus).</t>
  </si>
  <si>
    <t>d)</t>
  </si>
  <si>
    <t>Coadyuvar en el proceso de solicitud en comodato de Notebooks, equipos portátiles (equipos con licencia SO, office, antivirus).</t>
  </si>
  <si>
    <t>c)</t>
  </si>
  <si>
    <t>Coadyuvar en el proceso de solicitud en comodato de Workstations con red inalámbrica  (equipos con SO, office, antivirus).</t>
  </si>
  <si>
    <t>b)</t>
  </si>
  <si>
    <t>Coadyuvar en el proceso de solicitud en comodato de Workstations (equipos con SO, office, antivirus).</t>
  </si>
  <si>
    <t>a)</t>
  </si>
  <si>
    <t>TÉRMINO</t>
  </si>
  <si>
    <t>INICIO</t>
  </si>
  <si>
    <t>PERIODO DE EJECUCIÓN</t>
  </si>
  <si>
    <t>INDICADOR</t>
  </si>
  <si>
    <t xml:space="preserve">ACTIVIDADES INSTITUCIONALES                                                                                                                                                                                                                                </t>
  </si>
  <si>
    <t>INCISO</t>
  </si>
  <si>
    <t>META:</t>
  </si>
  <si>
    <t>OBJETIVO ESPECÍFICO:</t>
  </si>
  <si>
    <t>VALOR RELATIVO DEL PROYECTO O PROGRAMA:</t>
  </si>
  <si>
    <t>NOMBRE DE PROYECTO O PROGRAMA:</t>
  </si>
  <si>
    <t>ÁREA</t>
  </si>
  <si>
    <t>PROGRAMA ANUAL DE ACTIVIDADES 2017</t>
  </si>
  <si>
    <t>27 instalaciones</t>
  </si>
  <si>
    <t>Realizar la instalación de equipo de cómputo y configuración de servicios en consejos distritales  y áreas centrales.</t>
  </si>
  <si>
    <t>27 traslados</t>
  </si>
  <si>
    <t>Realizar el traslado de equipo de cómputo a consejos distritales, centros de acopio y áreas centrales.</t>
  </si>
  <si>
    <t>Instalar y configurar servicios de red y cómputo en consejos distritales y áreas centrales.</t>
  </si>
  <si>
    <t>Realizar la compra de suministros para instalar la red en consejos distritales y áreas centrales.</t>
  </si>
  <si>
    <t>27 contrataciones</t>
  </si>
  <si>
    <t>Realizar el proceso de contratación de servicios de internet de alta velocidad  para las fincas aprobadas como consejos distritales, centros de acopio y áreas centrales.</t>
  </si>
  <si>
    <t>26 visitas</t>
  </si>
  <si>
    <t>Realizar las visitas a fincas de prospectos a consejos distritales y centros de acopio para el visto bueno de las mismas.</t>
  </si>
  <si>
    <t>Consejos distritales</t>
  </si>
  <si>
    <t>1 Programa</t>
  </si>
  <si>
    <t>Plataforma</t>
  </si>
  <si>
    <t>Desarrollo de aplicaciones</t>
  </si>
  <si>
    <t>Infraestructura de tecnologías de información</t>
  </si>
  <si>
    <t>Realizar la renovación e implementación de licenciamiento, pólizas de servicio y mantenimiento, certificados de seguridad, entre otros.</t>
  </si>
  <si>
    <t xml:space="preserve">Adquisición </t>
  </si>
  <si>
    <t>Realizar la gestion de la adquisición de un aire acondicionado de precisión para el Site del Instituto Electoral y de Participación Ciudadana.</t>
  </si>
  <si>
    <t>Canto Electrónico Preliminar (CEPREP) en sitio.</t>
  </si>
  <si>
    <t>PUESTO</t>
  </si>
  <si>
    <t>CANTIDAD</t>
  </si>
  <si>
    <t>PROYECTO O PROGRAMA</t>
  </si>
  <si>
    <t xml:space="preserve">Fecha </t>
  </si>
  <si>
    <t>Comodato, Soporte técnico, Consejos distritales</t>
  </si>
  <si>
    <t xml:space="preserve">Coordinador distrital </t>
  </si>
  <si>
    <t>Soporte ténico, Consejos Distritales</t>
  </si>
  <si>
    <t>Programador</t>
  </si>
  <si>
    <t>Desarrollo de aplicaciones, Socializar urna electrónica</t>
  </si>
  <si>
    <t xml:space="preserve">ELABORÓ: </t>
  </si>
  <si>
    <t>Urna Electrónica</t>
  </si>
  <si>
    <t>RESPONSABLE DEL RPOYECTO:</t>
  </si>
  <si>
    <t>Servicios en materia de tecnologías de información y soporte a usuarios</t>
  </si>
  <si>
    <t>Brindar servicio de soporte técnico a usuarios.</t>
  </si>
  <si>
    <t>Realizar el servicio de publicaciones y/o modificaciones de información en la página Web.</t>
  </si>
  <si>
    <t>Realizar mantenimiento preventivo y correctivo a equipos de cómputo, servidores y dispositivos de red.</t>
  </si>
  <si>
    <t>Realizar el mantenimiento preventivo y correctivo de terminales OMNI.</t>
  </si>
  <si>
    <t>753 mantenimientos</t>
  </si>
  <si>
    <t>Realizar el mantenimiento preventivo y correctivo de urnas electrónicas.</t>
  </si>
  <si>
    <t>1,200 mantenimientos</t>
  </si>
  <si>
    <t>Voto de los mexicanos en el extranjero</t>
  </si>
  <si>
    <t>a</t>
  </si>
  <si>
    <t>f</t>
  </si>
  <si>
    <t>TITULAR DEL ÁREA:</t>
  </si>
  <si>
    <t xml:space="preserve"> </t>
  </si>
  <si>
    <t>TOTAL</t>
  </si>
  <si>
    <t>Plantilla de Personal</t>
  </si>
  <si>
    <t>Desarrollo de Aplicaciones</t>
  </si>
  <si>
    <t>Consejos Distritales</t>
  </si>
  <si>
    <t>DIC</t>
  </si>
  <si>
    <t>NOV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</si>
  <si>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</si>
  <si>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</si>
  <si>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</si>
  <si>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</si>
  <si>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</si>
  <si>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</si>
  <si>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</si>
  <si>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</si>
  <si>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</si>
  <si>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ENE</t>
  </si>
  <si>
    <t xml:space="preserve">COSTO </t>
  </si>
  <si>
    <t>COSTO UNIT.</t>
  </si>
  <si>
    <t>PROGRAMA</t>
  </si>
  <si>
    <t>No.</t>
  </si>
  <si>
    <t>2017</t>
  </si>
  <si>
    <t>INFORMÁTICA</t>
  </si>
  <si>
    <t>INTEGRACION POR PROGRAMAS</t>
  </si>
  <si>
    <t>PROYECTO DE PRESUPUESTO 2017</t>
  </si>
  <si>
    <t>LICENCIAS INFORMÁTICAS E INTELECTUALES</t>
  </si>
  <si>
    <t>SOFTWARE</t>
  </si>
  <si>
    <t>EQUIPOS DE COMUNICACIÓN Y TELECOMUNICACIÓN</t>
  </si>
  <si>
    <t>SISTEMAS DE AIRE ACONDICIONADO</t>
  </si>
  <si>
    <t>OTROS SERVICIOS DE TRASLADO Y HOSPEDAJE</t>
  </si>
  <si>
    <t>VIATICOS EN EL EXTRANJERO</t>
  </si>
  <si>
    <t>VIATICOS EN EL PAIS</t>
  </si>
  <si>
    <t>PASAJES  AEREOS INTERNACIONALES</t>
  </si>
  <si>
    <t>INSTALAC. REPARAC Y MANT. EQ. DE COMPUTO</t>
  </si>
  <si>
    <t>SERVICIOS LEGALES, DE CONTABILIDAD, AUDITORÍA Y RELACIONADOS</t>
  </si>
  <si>
    <t>Servicios de acceso de internet, redes y procesamiento de información</t>
  </si>
  <si>
    <t>TELEFONIA CELULAR</t>
  </si>
  <si>
    <t>REFACC. ACCES. MENORES DE EQ. COMPUTO</t>
  </si>
  <si>
    <t>COSTO UNITARIO</t>
  </si>
  <si>
    <t>CONCEPTOS</t>
  </si>
  <si>
    <t>PARTIDA</t>
  </si>
  <si>
    <t>CONCENTRADO DE</t>
  </si>
  <si>
    <t>Programa que no tiene costo</t>
  </si>
  <si>
    <t>LICENCIAS INFORMATICAS E INTELECTUALES</t>
  </si>
  <si>
    <t>Compra de Equipo Transporte</t>
  </si>
  <si>
    <t>VEHICULOS Y CAMIONES</t>
  </si>
  <si>
    <t>Equipo para Call Center</t>
  </si>
  <si>
    <t>Adquisición de Urnas Electrónicas</t>
  </si>
  <si>
    <t xml:space="preserve">EQUIPO DE COMPUTO </t>
  </si>
  <si>
    <t>Adquisición de Equipo VPN</t>
  </si>
  <si>
    <t>Adquisición de Teléfonos</t>
  </si>
  <si>
    <t>Equipo de Telefonia IP Conmutador</t>
  </si>
  <si>
    <t>EQUIPO DE TELEFONIA Y TELECOMUNICACIONES</t>
  </si>
  <si>
    <t>Rack de Almacenaje</t>
  </si>
  <si>
    <t>MOBILIARIO</t>
  </si>
  <si>
    <t>CONGRESOS, CONVENCIONES Y EXPOSICIONES</t>
  </si>
  <si>
    <t>Simulacros con Urna Electrónica ( Casetas )</t>
  </si>
  <si>
    <t>OTROS IMPUESTOS Y DERECHOS ( Casetas )</t>
  </si>
  <si>
    <t>Préstamo de Urnas Elect Ejerc Democráticos y Promoc Voto</t>
  </si>
  <si>
    <t>Presentac. Y Ejercicios Democráticos Organis Nacionales</t>
  </si>
  <si>
    <t>VIATICOS</t>
  </si>
  <si>
    <t>PASAJES  TERRESTRES ( Taxis )</t>
  </si>
  <si>
    <t>PASAJES  AEREOS</t>
  </si>
  <si>
    <t>Contratación Banda Ancha del IEPC</t>
  </si>
  <si>
    <t>Urna Elect. r).- Contrat. Banda Ancha Bodega</t>
  </si>
  <si>
    <t>SERVICIO DE TELECOMUNICACIONES</t>
  </si>
  <si>
    <t xml:space="preserve">Adapatación para Call Center </t>
  </si>
  <si>
    <t>Urna Electrónica Acondicionamiento de Bodega</t>
  </si>
  <si>
    <t>MANT. Y CONSERV. DE INMUEBLES PARA LA PRESTACION DE SERVICIOS ADMINISTRATIVOS</t>
  </si>
  <si>
    <t>OTROS IMPUESTOS Y DERECHOS</t>
  </si>
  <si>
    <t>FLETES Y MANIOBRAS</t>
  </si>
  <si>
    <t>SERVICIOS DE ASESORIA</t>
  </si>
  <si>
    <t>ARRENDAMIENTO ESPECIALES</t>
  </si>
  <si>
    <t>un mes de deposito</t>
  </si>
  <si>
    <t>u</t>
  </si>
  <si>
    <t>Urna Electrónica Renta de Bodega</t>
  </si>
  <si>
    <t>ARRENDAMIENTO DE EDIFICIOS Y LOCALES</t>
  </si>
  <si>
    <t>SERVICIOS DE TELECOMUNICACIONES Y SATELITALES</t>
  </si>
  <si>
    <t>Simulacros con Urna Electrónica</t>
  </si>
  <si>
    <t>COMBUSTIBLE</t>
  </si>
  <si>
    <t>MATERIAL ELECTRICO</t>
  </si>
  <si>
    <t>REFACCIONES, ACCESORIOS Y HER. MENORES</t>
  </si>
  <si>
    <t>ALIMENTOS PARA SERVIDORES PUBLICOS</t>
  </si>
  <si>
    <t>Compra de Consumibles para Urnas</t>
  </si>
  <si>
    <t>Comodato</t>
  </si>
  <si>
    <t>SOFTWERE</t>
  </si>
  <si>
    <t>INSTALACIÓN, REPARACIÓN Y MANTENIMIENTO DE EQUIPO DE CÓMPUTO Y TECNOLOGÍAS DE LA INFORMACIÓN</t>
  </si>
  <si>
    <t>HERRAMIENTAS MENORES</t>
  </si>
  <si>
    <t>PLANTILLA DE PERSONAL DEL ÁREA: UNIDAD DE INFORMÁTICA</t>
  </si>
  <si>
    <t>Realizar servicio de soporte técnico a consejos distritales, centros de acopio, áreas centrales y vínculo con la Unidad de Informática</t>
  </si>
  <si>
    <t>Coordinadores centrales</t>
  </si>
  <si>
    <t>proceso electoral 2017-2018</t>
  </si>
  <si>
    <t xml:space="preserve">Subcoordinador distrital </t>
  </si>
  <si>
    <t>Auxiliar en soporte ténico, Consejos Distritales</t>
  </si>
  <si>
    <t>INFORMATICA</t>
  </si>
  <si>
    <t>PROCESO</t>
  </si>
  <si>
    <t>total proc</t>
  </si>
  <si>
    <t>GASTO CORR</t>
  </si>
  <si>
    <t>total gto corr</t>
  </si>
  <si>
    <t>1 lineamiento</t>
  </si>
  <si>
    <t xml:space="preserve">Contactar a entidades publicas y privadas que tengan que ver con migrantes Jaliscienses. </t>
  </si>
  <si>
    <t>Defición del lineamiento para la votación de los Jaliscienses en el extranjero.</t>
  </si>
  <si>
    <t>Socializar el mecanismo de votación para los Jaliscieses en el extranjero (Urna Electrónica).</t>
  </si>
  <si>
    <t>Presentación del mecanismo electrónico para la recepción del voto de los Jaliscienses en el extranjero (Urna Electrónica).</t>
  </si>
  <si>
    <t>Distribución de Urnas electrónicas en sedes consulares y embajadas para la promoción del voto.</t>
  </si>
  <si>
    <t>Realizar los procesos necesarios para contar con un mecanismo que permita la votación de los mexicanos en el extranjero.</t>
  </si>
  <si>
    <t>Realizar la distribución de equipo de cómputo a consejos distritales, centros de acopio del Instituto Electoral y de Participación Ciudadana.</t>
  </si>
  <si>
    <t>Dotar de infraestructura tecnológica al Instituto Electoral y de Participación Ciudadana y sus órganos desconcentrados.</t>
  </si>
  <si>
    <t>Dotar a las distintas áreas y direcciones, así como a consejos distritales, de la tecnología necesaria con miras al proceso electoral 2017-2018.</t>
  </si>
  <si>
    <t>Determinar, recibir y administrar el comodato informático para el  proceso electoral 2017-2018.</t>
  </si>
  <si>
    <t>UNIDAD DE INFORMÁTICA.</t>
  </si>
  <si>
    <t>Ramiro F. Garzón Contreras.</t>
  </si>
  <si>
    <t>01 de agosto de 2016.</t>
  </si>
  <si>
    <t>Equipamiento tecnológico al Instituto Electoral y de Participación Ciudadana.</t>
  </si>
  <si>
    <t>Consejos distritales equipados con recursos humanos y tecnológicos.</t>
  </si>
  <si>
    <t>Consejos distritales.</t>
  </si>
  <si>
    <t>Desarrollo de aplicaciones.</t>
  </si>
  <si>
    <t>Desarrollar y mantener aplicaciones administrativas y operativas consolidando la información y mejora de los procesos internos.</t>
  </si>
  <si>
    <t>Indeterminada.</t>
  </si>
  <si>
    <t>Realizar mantenimiento de sistemas y micrositios desarrollados.</t>
  </si>
  <si>
    <t>Desarrollar la plataforma de publicación del sitio web www.iepcjalisco.org.mx (Salir de Drupal).</t>
  </si>
  <si>
    <t>Desarrollar los sistemas necesarios.</t>
  </si>
  <si>
    <t>Desarrollar la interfaz de comunicación con sitema de contabilidad gubernamentel (SAACG.NET).</t>
  </si>
  <si>
    <t>Desarrollar Sistema Informático de Adquisiciones (STC).</t>
  </si>
  <si>
    <t>Canto Electrónico Preliminar (CEPREP) en sitio .</t>
  </si>
  <si>
    <t>Infraestructura de tecnologías de información.</t>
  </si>
  <si>
    <t>Mantener la infraestructura de tecnologías de información actualizada, y garantizar su optimo funcionamiento.</t>
  </si>
  <si>
    <t>Indeterminado.</t>
  </si>
  <si>
    <t>Realizar presentaciones y ejercicios democráticos en instituciones educativas con urna electrónica.</t>
  </si>
  <si>
    <t>Realizar presentaciones y ejercicios democráticos en institutos políticos con urna electrónica.</t>
  </si>
  <si>
    <t>Realizar presentaciones y ejercicios democráticos en instituciones públicas con urna electrónica.</t>
  </si>
  <si>
    <t>Realizar el prestamo de urnas electrónicas para ejercicios democráticos.</t>
  </si>
  <si>
    <t>Indefinido (de acuerdo a promociones y solicitudes).</t>
  </si>
  <si>
    <t>Realizar presentaciones, consultas y ejercicios democráticos con urna electrónica en distintas instituciones públicas y privadas.</t>
  </si>
  <si>
    <t>Urna Electrónica.</t>
  </si>
  <si>
    <t>Brindar el servicio solicitado en materia de tecnologías de información en beneficio de los procesos de la institución.</t>
  </si>
  <si>
    <t>Mantenimiento preventivo y correctivo a 1200 urnas electrónicas, 753 terminales OMNI y a la totalidad del equipo de cómputo.</t>
  </si>
  <si>
    <t>Servicios en materia de tecnologías de información y soporte a usuarios.</t>
  </si>
  <si>
    <t>Voto de los mexicanos en el extranjero.</t>
  </si>
  <si>
    <t>Impulsar convenios con embajadas y consulados para la difusión de los mecanismos de votación de Jaliscienses en el extranjero.</t>
  </si>
  <si>
    <t>Impulsar convenios con municipios de Jalisco para la promoción del voto de los Jaliscienses en el extranjero, al interior de cada municipio.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</si>
</sst>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 * #,##0.00_ ;_ * \-#,##0.00_ ;_ * &quot;-&quot;??_ ;_ @_ "/>
    <numFmt numFmtId="166" formatCode="_ * #,##0_ ;_ * \-#,##0_ ;_ * &quot;-&quot;??_ ;_ @_ "/>
    <numFmt numFmtId="167" formatCode="&quot;$&quot;#,##0"/>
    <numFmt numFmtId="168" formatCode="_-* #,##0.00\ _P_t_s_-;\-* #,##0.00\ _P_t_s_-;_-* &quot;-&quot;??\ _P_t_s_-;_-@_-"/>
    <numFmt numFmtId="169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Trebuchet MS"/>
      <family val="2"/>
    </font>
    <font>
      <sz val="10"/>
      <color indexed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sz val="9"/>
      <color indexed="8"/>
      <name val="Calibri"/>
      <family val="2"/>
    </font>
    <font>
      <sz val="14"/>
      <name val="Trebuchet MS"/>
      <family val="2"/>
    </font>
    <font>
      <b/>
      <sz val="10"/>
      <name val="Arial"/>
      <family val="2"/>
    </font>
    <font>
      <sz val="10"/>
      <name val="Arial"/>
    </font>
    <font>
      <sz val="8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b/>
      <u/>
      <sz val="8"/>
      <name val="Trebuchet MS"/>
      <family val="2"/>
    </font>
    <font>
      <b/>
      <sz val="9"/>
      <name val="Trebuchet MS"/>
      <family val="2"/>
    </font>
    <font>
      <b/>
      <sz val="12"/>
      <name val="Trebuchet MS"/>
      <family val="2"/>
    </font>
    <font>
      <sz val="12"/>
      <name val="Garamond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0" fontId="11" fillId="0" borderId="0"/>
    <xf numFmtId="168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270">
    <xf numFmtId="0" fontId="0" fillId="0" borderId="0" xfId="0"/>
    <xf numFmtId="0" fontId="1" fillId="0" borderId="0" xfId="1" applyFont="1"/>
    <xf numFmtId="164" fontId="1" fillId="0" borderId="0" xfId="2" applyNumberFormat="1" applyFont="1"/>
    <xf numFmtId="0" fontId="1" fillId="0" borderId="0" xfId="1" applyFont="1" applyBorder="1"/>
    <xf numFmtId="0" fontId="3" fillId="0" borderId="0" xfId="1" applyFont="1"/>
    <xf numFmtId="164" fontId="3" fillId="0" borderId="0" xfId="2" applyNumberFormat="1" applyFont="1"/>
    <xf numFmtId="0" fontId="3" fillId="0" borderId="0" xfId="1" applyFont="1" applyBorder="1"/>
    <xf numFmtId="0" fontId="4" fillId="0" borderId="0" xfId="1" applyFont="1"/>
    <xf numFmtId="164" fontId="4" fillId="0" borderId="0" xfId="2" applyNumberFormat="1" applyFont="1"/>
    <xf numFmtId="0" fontId="4" fillId="0" borderId="0" xfId="1" applyFont="1" applyBorder="1"/>
    <xf numFmtId="0" fontId="5" fillId="0" borderId="0" xfId="1" applyFont="1" applyBorder="1" applyAlignment="1"/>
    <xf numFmtId="0" fontId="4" fillId="0" borderId="0" xfId="1" applyNumberFormat="1" applyFont="1" applyBorder="1" applyAlignment="1">
      <alignment horizontal="center"/>
    </xf>
    <xf numFmtId="15" fontId="4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/>
    <xf numFmtId="164" fontId="5" fillId="0" borderId="0" xfId="2" applyNumberFormat="1" applyFont="1"/>
    <xf numFmtId="0" fontId="5" fillId="0" borderId="0" xfId="1" applyFont="1" applyBorder="1" applyAlignment="1">
      <alignment wrapText="1"/>
    </xf>
    <xf numFmtId="0" fontId="1" fillId="0" borderId="0" xfId="1" applyFont="1" applyAlignment="1">
      <alignment horizontal="left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 applyProtection="1">
      <alignment horizontal="center" wrapText="1"/>
      <protection locked="0"/>
    </xf>
    <xf numFmtId="164" fontId="5" fillId="0" borderId="0" xfId="2" applyNumberFormat="1" applyFont="1" applyBorder="1" applyAlignment="1">
      <alignment horizontal="center"/>
    </xf>
    <xf numFmtId="15" fontId="5" fillId="0" borderId="2" xfId="1" applyNumberFormat="1" applyFont="1" applyBorder="1" applyAlignment="1">
      <alignment horizontal="center" vertical="center" wrapText="1"/>
    </xf>
    <xf numFmtId="15" fontId="5" fillId="0" borderId="3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 wrapText="1"/>
    </xf>
    <xf numFmtId="0" fontId="2" fillId="0" borderId="0" xfId="1" applyFont="1"/>
    <xf numFmtId="0" fontId="5" fillId="0" borderId="0" xfId="1" applyFont="1" applyBorder="1" applyAlignment="1">
      <alignment horizontal="center" textRotation="255"/>
    </xf>
    <xf numFmtId="164" fontId="7" fillId="0" borderId="0" xfId="2" applyNumberFormat="1" applyFont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center" vertical="center"/>
      <protection locked="0"/>
    </xf>
    <xf numFmtId="0" fontId="5" fillId="0" borderId="2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vertical="top" wrapText="1"/>
      <protection locked="0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vertical="top" wrapText="1"/>
    </xf>
    <xf numFmtId="0" fontId="5" fillId="0" borderId="0" xfId="1" quotePrefix="1" applyFont="1" applyBorder="1" applyAlignment="1">
      <alignment vertical="center"/>
    </xf>
    <xf numFmtId="0" fontId="4" fillId="0" borderId="0" xfId="1" applyFont="1" applyBorder="1" applyAlignment="1"/>
    <xf numFmtId="0" fontId="4" fillId="0" borderId="0" xfId="1" applyFont="1" applyBorder="1" applyAlignment="1">
      <alignment horizontal="right"/>
    </xf>
    <xf numFmtId="0" fontId="4" fillId="0" borderId="1" xfId="1" applyFont="1" applyBorder="1" applyAlignment="1"/>
    <xf numFmtId="0" fontId="5" fillId="0" borderId="0" xfId="1" applyFont="1" applyBorder="1"/>
    <xf numFmtId="164" fontId="5" fillId="0" borderId="0" xfId="2" applyNumberFormat="1" applyFont="1" applyBorder="1"/>
    <xf numFmtId="0" fontId="4" fillId="0" borderId="0" xfId="1" applyFont="1" applyBorder="1" applyAlignment="1">
      <alignment horizontal="right"/>
    </xf>
    <xf numFmtId="0" fontId="5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left"/>
    </xf>
    <xf numFmtId="9" fontId="7" fillId="0" borderId="2" xfId="1" applyNumberFormat="1" applyFont="1" applyBorder="1" applyAlignment="1">
      <alignment horizontal="left"/>
    </xf>
    <xf numFmtId="0" fontId="5" fillId="0" borderId="0" xfId="1" applyFont="1" applyBorder="1" applyAlignment="1">
      <alignment horizontal="right" vertical="center"/>
    </xf>
    <xf numFmtId="0" fontId="7" fillId="0" borderId="1" xfId="1" applyFont="1" applyBorder="1" applyAlignment="1">
      <alignment horizontal="left"/>
    </xf>
    <xf numFmtId="0" fontId="7" fillId="0" borderId="1" xfId="1" applyFont="1" applyBorder="1" applyAlignment="1">
      <alignment horizontal="left"/>
    </xf>
    <xf numFmtId="164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righ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8" fillId="0" borderId="0" xfId="1" applyFont="1"/>
    <xf numFmtId="0" fontId="4" fillId="0" borderId="0" xfId="1" applyFont="1" applyAlignment="1">
      <alignment wrapText="1"/>
    </xf>
    <xf numFmtId="0" fontId="5" fillId="2" borderId="0" xfId="1" quotePrefix="1" applyFont="1" applyFill="1" applyBorder="1" applyAlignment="1">
      <alignment vertical="center" wrapText="1"/>
    </xf>
    <xf numFmtId="0" fontId="5" fillId="0" borderId="2" xfId="1" applyFont="1" applyBorder="1" applyAlignment="1">
      <alignment horizontal="left" vertical="center" wrapText="1"/>
    </xf>
    <xf numFmtId="9" fontId="5" fillId="0" borderId="2" xfId="1" applyNumberFormat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wrapText="1"/>
    </xf>
    <xf numFmtId="0" fontId="4" fillId="0" borderId="0" xfId="1" applyFont="1" applyBorder="1" applyAlignment="1">
      <alignment horizontal="right"/>
    </xf>
    <xf numFmtId="0" fontId="5" fillId="0" borderId="2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>
      <alignment horizontal="right" vertical="center"/>
    </xf>
    <xf numFmtId="0" fontId="7" fillId="0" borderId="1" xfId="1" applyFont="1" applyBorder="1" applyAlignment="1">
      <alignment horizontal="left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center" textRotation="255"/>
    </xf>
    <xf numFmtId="0" fontId="4" fillId="0" borderId="0" xfId="1" applyFont="1" applyBorder="1" applyAlignment="1">
      <alignment horizontal="right"/>
    </xf>
    <xf numFmtId="0" fontId="5" fillId="0" borderId="2" xfId="1" applyFont="1" applyBorder="1" applyAlignment="1" applyProtection="1">
      <alignment horizontal="center" vertical="center"/>
      <protection locked="0"/>
    </xf>
    <xf numFmtId="164" fontId="7" fillId="0" borderId="0" xfId="2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0" xfId="0" applyAlignment="1"/>
    <xf numFmtId="0" fontId="0" fillId="0" borderId="0" xfId="0" applyBorder="1"/>
    <xf numFmtId="0" fontId="4" fillId="0" borderId="0" xfId="1" applyFont="1" applyBorder="1" applyAlignment="1">
      <alignment horizontal="left"/>
    </xf>
    <xf numFmtId="14" fontId="4" fillId="0" borderId="0" xfId="1" applyNumberFormat="1" applyFont="1" applyBorder="1" applyAlignment="1">
      <alignment horizontal="center"/>
    </xf>
    <xf numFmtId="9" fontId="5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12" fillId="0" borderId="0" xfId="4" applyFont="1" applyFill="1" applyAlignment="1">
      <alignment vertical="center"/>
    </xf>
    <xf numFmtId="165" fontId="12" fillId="0" borderId="0" xfId="4" applyNumberFormat="1" applyFont="1" applyFill="1" applyAlignment="1">
      <alignment vertical="center"/>
    </xf>
    <xf numFmtId="166" fontId="12" fillId="0" borderId="0" xfId="4" applyNumberFormat="1" applyFont="1" applyFill="1" applyAlignment="1">
      <alignment vertical="center"/>
    </xf>
    <xf numFmtId="166" fontId="12" fillId="0" borderId="0" xfId="4" applyNumberFormat="1" applyFont="1" applyAlignment="1">
      <alignment vertical="center"/>
    </xf>
    <xf numFmtId="167" fontId="12" fillId="0" borderId="0" xfId="4" applyNumberFormat="1" applyFont="1" applyAlignment="1">
      <alignment vertical="center"/>
    </xf>
    <xf numFmtId="0" fontId="12" fillId="0" borderId="0" xfId="4" applyFont="1" applyFill="1" applyAlignment="1">
      <alignment horizontal="center" vertical="center"/>
    </xf>
    <xf numFmtId="0" fontId="12" fillId="0" borderId="0" xfId="4" applyFont="1" applyAlignment="1">
      <alignment vertical="center"/>
    </xf>
    <xf numFmtId="0" fontId="13" fillId="0" borderId="0" xfId="4" applyFont="1" applyFill="1" applyAlignment="1">
      <alignment horizontal="center" vertical="center"/>
    </xf>
    <xf numFmtId="0" fontId="14" fillId="0" borderId="0" xfId="4" applyFont="1" applyFill="1" applyAlignment="1">
      <alignment vertical="center"/>
    </xf>
    <xf numFmtId="165" fontId="14" fillId="0" borderId="0" xfId="4" applyNumberFormat="1" applyFont="1" applyFill="1" applyAlignment="1">
      <alignment vertical="center"/>
    </xf>
    <xf numFmtId="166" fontId="14" fillId="0" borderId="0" xfId="4" applyNumberFormat="1" applyFont="1" applyFill="1" applyAlignment="1">
      <alignment vertical="center"/>
    </xf>
    <xf numFmtId="166" fontId="14" fillId="3" borderId="19" xfId="2" applyNumberFormat="1" applyFont="1" applyFill="1" applyBorder="1" applyAlignment="1">
      <alignment vertical="center"/>
    </xf>
    <xf numFmtId="0" fontId="14" fillId="3" borderId="19" xfId="4" applyFont="1" applyFill="1" applyBorder="1" applyAlignment="1">
      <alignment horizontal="center" vertical="center"/>
    </xf>
    <xf numFmtId="3" fontId="12" fillId="0" borderId="0" xfId="2" applyNumberFormat="1" applyFont="1" applyFill="1" applyBorder="1" applyAlignment="1">
      <alignment vertical="center"/>
    </xf>
    <xf numFmtId="3" fontId="12" fillId="0" borderId="9" xfId="2" applyNumberFormat="1" applyFont="1" applyFill="1" applyBorder="1" applyAlignment="1">
      <alignment vertical="center"/>
    </xf>
    <xf numFmtId="3" fontId="12" fillId="0" borderId="20" xfId="4" applyNumberFormat="1" applyFont="1" applyFill="1" applyBorder="1" applyAlignment="1">
      <alignment vertical="center"/>
    </xf>
    <xf numFmtId="3" fontId="12" fillId="0" borderId="20" xfId="2" applyNumberFormat="1" applyFont="1" applyFill="1" applyBorder="1" applyAlignment="1">
      <alignment vertical="center"/>
    </xf>
    <xf numFmtId="41" fontId="12" fillId="0" borderId="9" xfId="2" applyNumberFormat="1" applyFont="1" applyFill="1" applyBorder="1" applyAlignment="1">
      <alignment vertical="center"/>
    </xf>
    <xf numFmtId="41" fontId="12" fillId="0" borderId="9" xfId="4" applyNumberFormat="1" applyFont="1" applyFill="1" applyBorder="1" applyAlignment="1">
      <alignment vertical="center"/>
    </xf>
    <xf numFmtId="164" fontId="12" fillId="0" borderId="20" xfId="2" applyNumberFormat="1" applyFont="1" applyFill="1" applyBorder="1" applyAlignment="1">
      <alignment vertical="center"/>
    </xf>
    <xf numFmtId="164" fontId="12" fillId="0" borderId="21" xfId="2" applyNumberFormat="1" applyFont="1" applyFill="1" applyBorder="1" applyAlignment="1">
      <alignment vertical="center"/>
    </xf>
    <xf numFmtId="0" fontId="12" fillId="0" borderId="20" xfId="4" applyFont="1" applyFill="1" applyBorder="1" applyAlignment="1">
      <alignment horizontal="center" vertical="center"/>
    </xf>
    <xf numFmtId="0" fontId="12" fillId="0" borderId="20" xfId="4" applyFont="1" applyFill="1" applyBorder="1" applyAlignment="1">
      <alignment vertical="center"/>
    </xf>
    <xf numFmtId="166" fontId="14" fillId="4" borderId="22" xfId="2" applyNumberFormat="1" applyFont="1" applyFill="1" applyBorder="1" applyAlignment="1">
      <alignment vertical="center"/>
    </xf>
    <xf numFmtId="43" fontId="12" fillId="4" borderId="22" xfId="2" applyFont="1" applyFill="1" applyBorder="1" applyAlignment="1">
      <alignment vertical="center"/>
    </xf>
    <xf numFmtId="0" fontId="14" fillId="4" borderId="22" xfId="4" applyFont="1" applyFill="1" applyBorder="1" applyAlignment="1">
      <alignment vertical="center"/>
    </xf>
    <xf numFmtId="0" fontId="14" fillId="4" borderId="22" xfId="4" applyFont="1" applyFill="1" applyBorder="1" applyAlignment="1">
      <alignment horizontal="center" vertical="center"/>
    </xf>
    <xf numFmtId="0" fontId="9" fillId="0" borderId="0" xfId="4" applyFont="1" applyFill="1" applyAlignment="1">
      <alignment horizontal="center" vertical="center"/>
    </xf>
    <xf numFmtId="166" fontId="14" fillId="0" borderId="20" xfId="2" applyNumberFormat="1" applyFont="1" applyFill="1" applyBorder="1" applyAlignment="1">
      <alignment vertical="center"/>
    </xf>
    <xf numFmtId="164" fontId="12" fillId="0" borderId="20" xfId="2" applyNumberFormat="1" applyFont="1" applyFill="1" applyBorder="1" applyAlignment="1">
      <alignment horizontal="center" vertical="center"/>
    </xf>
    <xf numFmtId="0" fontId="14" fillId="0" borderId="20" xfId="4" applyNumberFormat="1" applyFont="1" applyFill="1" applyBorder="1" applyAlignment="1">
      <alignment vertical="center"/>
    </xf>
    <xf numFmtId="0" fontId="14" fillId="0" borderId="20" xfId="4" applyFont="1" applyFill="1" applyBorder="1" applyAlignment="1">
      <alignment horizontal="center" vertical="center"/>
    </xf>
    <xf numFmtId="0" fontId="14" fillId="0" borderId="20" xfId="4" applyNumberFormat="1" applyFont="1" applyFill="1" applyBorder="1" applyAlignment="1">
      <alignment horizontal="left" vertical="center" wrapText="1"/>
    </xf>
    <xf numFmtId="43" fontId="12" fillId="0" borderId="20" xfId="2" applyFont="1" applyFill="1" applyBorder="1" applyAlignment="1">
      <alignment vertical="center"/>
    </xf>
    <xf numFmtId="1" fontId="12" fillId="0" borderId="20" xfId="4" applyNumberFormat="1" applyFont="1" applyFill="1" applyBorder="1" applyAlignment="1">
      <alignment horizontal="center" vertical="center"/>
    </xf>
    <xf numFmtId="0" fontId="14" fillId="0" borderId="20" xfId="4" applyFont="1" applyFill="1" applyBorder="1" applyAlignment="1">
      <alignment vertical="center"/>
    </xf>
    <xf numFmtId="0" fontId="14" fillId="4" borderId="22" xfId="4" applyFont="1" applyFill="1" applyBorder="1" applyAlignment="1">
      <alignment vertical="center" wrapText="1"/>
    </xf>
    <xf numFmtId="166" fontId="12" fillId="0" borderId="1" xfId="4" applyNumberFormat="1" applyFont="1" applyBorder="1" applyAlignment="1">
      <alignment vertical="center"/>
    </xf>
    <xf numFmtId="167" fontId="12" fillId="0" borderId="1" xfId="4" applyNumberFormat="1" applyFont="1" applyBorder="1" applyAlignment="1">
      <alignment vertical="center"/>
    </xf>
    <xf numFmtId="0" fontId="12" fillId="0" borderId="1" xfId="4" applyFont="1" applyFill="1" applyBorder="1" applyAlignment="1">
      <alignment horizontal="center" vertical="center"/>
    </xf>
    <xf numFmtId="0" fontId="12" fillId="0" borderId="1" xfId="4" applyFont="1" applyBorder="1" applyAlignment="1">
      <alignment vertical="center"/>
    </xf>
    <xf numFmtId="166" fontId="15" fillId="5" borderId="4" xfId="4" applyNumberFormat="1" applyFont="1" applyFill="1" applyBorder="1" applyAlignment="1">
      <alignment horizontal="center" vertical="center"/>
    </xf>
    <xf numFmtId="166" fontId="15" fillId="5" borderId="2" xfId="4" applyNumberFormat="1" applyFont="1" applyFill="1" applyBorder="1" applyAlignment="1">
      <alignment horizontal="center" vertical="center"/>
    </xf>
    <xf numFmtId="0" fontId="15" fillId="5" borderId="2" xfId="4" applyFont="1" applyFill="1" applyBorder="1" applyAlignment="1">
      <alignment horizontal="center" vertical="center" wrapText="1"/>
    </xf>
    <xf numFmtId="0" fontId="15" fillId="5" borderId="2" xfId="4" applyFont="1" applyFill="1" applyBorder="1" applyAlignment="1">
      <alignment horizontal="center" vertical="center"/>
    </xf>
    <xf numFmtId="0" fontId="17" fillId="0" borderId="0" xfId="4" applyFont="1" applyFill="1" applyAlignment="1">
      <alignment horizontal="center" vertical="center"/>
    </xf>
    <xf numFmtId="0" fontId="12" fillId="0" borderId="0" xfId="4" applyFont="1" applyAlignment="1">
      <alignment horizontal="left" vertical="center"/>
    </xf>
    <xf numFmtId="0" fontId="12" fillId="0" borderId="0" xfId="4" applyFont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12" fillId="0" borderId="0" xfId="4" applyFont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2" fillId="0" borderId="0" xfId="4" applyFont="1" applyBorder="1" applyAlignment="1">
      <alignment horizontal="center" vertical="center"/>
    </xf>
    <xf numFmtId="164" fontId="12" fillId="0" borderId="0" xfId="2" applyNumberFormat="1" applyFont="1" applyBorder="1" applyAlignment="1">
      <alignment vertical="center"/>
    </xf>
    <xf numFmtId="169" fontId="12" fillId="0" borderId="0" xfId="4" applyNumberFormat="1" applyFont="1" applyBorder="1" applyAlignment="1">
      <alignment vertical="center"/>
    </xf>
    <xf numFmtId="0" fontId="12" fillId="0" borderId="0" xfId="4" applyFont="1" applyFill="1" applyBorder="1" applyAlignment="1">
      <alignment vertical="center"/>
    </xf>
    <xf numFmtId="0" fontId="14" fillId="0" borderId="0" xfId="4" applyFont="1" applyBorder="1" applyAlignment="1">
      <alignment horizontal="center" vertical="center"/>
    </xf>
    <xf numFmtId="0" fontId="14" fillId="0" borderId="0" xfId="4" applyFont="1" applyAlignment="1">
      <alignment vertical="center"/>
    </xf>
    <xf numFmtId="0" fontId="14" fillId="0" borderId="0" xfId="4" applyFont="1" applyAlignment="1">
      <alignment horizontal="left" vertical="center"/>
    </xf>
    <xf numFmtId="164" fontId="14" fillId="3" borderId="19" xfId="4" applyNumberFormat="1" applyFont="1" applyFill="1" applyBorder="1" applyAlignment="1">
      <alignment vertical="center"/>
    </xf>
    <xf numFmtId="0" fontId="12" fillId="0" borderId="0" xfId="4" applyFont="1" applyFill="1" applyAlignment="1">
      <alignment horizontal="left" vertical="center"/>
    </xf>
    <xf numFmtId="164" fontId="12" fillId="0" borderId="20" xfId="4" applyNumberFormat="1" applyFont="1" applyFill="1" applyBorder="1" applyAlignment="1">
      <alignment vertical="center"/>
    </xf>
    <xf numFmtId="0" fontId="14" fillId="0" borderId="0" xfId="4" applyFont="1" applyFill="1" applyAlignment="1">
      <alignment horizontal="center" vertical="center"/>
    </xf>
    <xf numFmtId="164" fontId="14" fillId="4" borderId="22" xfId="4" applyNumberFormat="1" applyFont="1" applyFill="1" applyBorder="1" applyAlignment="1">
      <alignment vertical="center"/>
    </xf>
    <xf numFmtId="164" fontId="14" fillId="4" borderId="22" xfId="2" applyNumberFormat="1" applyFont="1" applyFill="1" applyBorder="1" applyAlignment="1">
      <alignment vertical="center"/>
    </xf>
    <xf numFmtId="43" fontId="14" fillId="4" borderId="22" xfId="2" applyFont="1" applyFill="1" applyBorder="1" applyAlignment="1">
      <alignment vertical="center"/>
    </xf>
    <xf numFmtId="0" fontId="14" fillId="4" borderId="22" xfId="4" applyFont="1" applyFill="1" applyBorder="1"/>
    <xf numFmtId="0" fontId="14" fillId="4" borderId="22" xfId="4" applyFont="1" applyFill="1" applyBorder="1" applyAlignment="1">
      <alignment horizontal="center"/>
    </xf>
    <xf numFmtId="0" fontId="12" fillId="0" borderId="20" xfId="4" applyFont="1" applyFill="1" applyBorder="1" applyAlignment="1">
      <alignment vertical="center" wrapText="1"/>
    </xf>
    <xf numFmtId="164" fontId="12" fillId="0" borderId="20" xfId="4" applyNumberFormat="1" applyFont="1" applyFill="1" applyBorder="1"/>
    <xf numFmtId="164" fontId="12" fillId="0" borderId="20" xfId="2" applyNumberFormat="1" applyFont="1" applyFill="1" applyBorder="1"/>
    <xf numFmtId="49" fontId="12" fillId="0" borderId="20" xfId="4" applyNumberFormat="1" applyFont="1" applyFill="1" applyBorder="1" applyAlignment="1">
      <alignment vertical="center"/>
    </xf>
    <xf numFmtId="3" fontId="12" fillId="0" borderId="20" xfId="4" applyNumberFormat="1" applyFont="1" applyFill="1" applyBorder="1" applyAlignment="1">
      <alignment horizontal="center" vertical="center"/>
    </xf>
    <xf numFmtId="0" fontId="12" fillId="0" borderId="1" xfId="4" applyFont="1" applyBorder="1" applyAlignment="1">
      <alignment horizontal="center" vertical="center"/>
    </xf>
    <xf numFmtId="37" fontId="15" fillId="5" borderId="4" xfId="4" applyNumberFormat="1" applyFont="1" applyFill="1" applyBorder="1" applyAlignment="1">
      <alignment horizontal="center" vertical="center"/>
    </xf>
    <xf numFmtId="37" fontId="15" fillId="5" borderId="2" xfId="4" applyNumberFormat="1" applyFont="1" applyFill="1" applyBorder="1" applyAlignment="1">
      <alignment horizontal="center" vertical="center"/>
    </xf>
    <xf numFmtId="165" fontId="12" fillId="0" borderId="0" xfId="4" applyNumberFormat="1" applyFont="1" applyFill="1" applyAlignment="1">
      <alignment horizontal="left" vertical="center"/>
    </xf>
    <xf numFmtId="166" fontId="12" fillId="0" borderId="0" xfId="4" applyNumberFormat="1" applyFont="1" applyFill="1" applyAlignment="1">
      <alignment horizontal="center" vertical="center"/>
    </xf>
    <xf numFmtId="165" fontId="12" fillId="0" borderId="0" xfId="4" applyNumberFormat="1" applyFont="1" applyFill="1" applyAlignment="1">
      <alignment horizontal="center" vertical="center"/>
    </xf>
    <xf numFmtId="0" fontId="7" fillId="0" borderId="0" xfId="1" applyFont="1" applyBorder="1" applyAlignment="1"/>
    <xf numFmtId="0" fontId="12" fillId="0" borderId="0" xfId="4" applyFont="1"/>
    <xf numFmtId="167" fontId="12" fillId="0" borderId="0" xfId="4" applyNumberFormat="1" applyFont="1"/>
    <xf numFmtId="0" fontId="12" fillId="0" borderId="0" xfId="4" applyFont="1" applyAlignment="1">
      <alignment horizontal="center"/>
    </xf>
    <xf numFmtId="0" fontId="14" fillId="0" borderId="0" xfId="4" applyFont="1" applyAlignment="1">
      <alignment horizontal="center"/>
    </xf>
    <xf numFmtId="169" fontId="12" fillId="0" borderId="0" xfId="4" applyNumberFormat="1" applyFont="1"/>
    <xf numFmtId="0" fontId="14" fillId="0" borderId="0" xfId="4" applyFont="1"/>
    <xf numFmtId="164" fontId="14" fillId="3" borderId="19" xfId="4" applyNumberFormat="1" applyFont="1" applyFill="1" applyBorder="1"/>
    <xf numFmtId="0" fontId="14" fillId="3" borderId="19" xfId="4" applyFont="1" applyFill="1" applyBorder="1" applyAlignment="1">
      <alignment horizontal="center"/>
    </xf>
    <xf numFmtId="164" fontId="12" fillId="0" borderId="20" xfId="4" applyNumberFormat="1" applyFont="1" applyBorder="1"/>
    <xf numFmtId="164" fontId="12" fillId="0" borderId="9" xfId="4" applyNumberFormat="1" applyFont="1" applyBorder="1"/>
    <xf numFmtId="164" fontId="12" fillId="0" borderId="9" xfId="2" applyNumberFormat="1" applyFont="1" applyBorder="1"/>
    <xf numFmtId="0" fontId="12" fillId="0" borderId="9" xfId="4" applyFont="1" applyBorder="1" applyAlignment="1">
      <alignment horizontal="center"/>
    </xf>
    <xf numFmtId="0" fontId="12" fillId="0" borderId="9" xfId="4" applyFont="1" applyBorder="1"/>
    <xf numFmtId="164" fontId="12" fillId="0" borderId="20" xfId="2" applyNumberFormat="1" applyFont="1" applyBorder="1"/>
    <xf numFmtId="0" fontId="12" fillId="0" borderId="20" xfId="4" applyFont="1" applyBorder="1" applyAlignment="1">
      <alignment horizontal="center"/>
    </xf>
    <xf numFmtId="0" fontId="12" fillId="0" borderId="20" xfId="4" applyFont="1" applyBorder="1"/>
    <xf numFmtId="0" fontId="12" fillId="0" borderId="31" xfId="4" applyFont="1" applyBorder="1" applyAlignment="1">
      <alignment horizontal="center"/>
    </xf>
    <xf numFmtId="0" fontId="14" fillId="0" borderId="0" xfId="4" applyFont="1" applyFill="1" applyAlignment="1">
      <alignment horizontal="center"/>
    </xf>
    <xf numFmtId="0" fontId="12" fillId="0" borderId="0" xfId="4" applyFont="1" applyFill="1"/>
    <xf numFmtId="0" fontId="12" fillId="0" borderId="20" xfId="4" applyFont="1" applyFill="1" applyBorder="1" applyAlignment="1">
      <alignment horizontal="center"/>
    </xf>
    <xf numFmtId="0" fontId="12" fillId="0" borderId="20" xfId="4" applyFont="1" applyFill="1" applyBorder="1"/>
    <xf numFmtId="164" fontId="14" fillId="4" borderId="22" xfId="4" applyNumberFormat="1" applyFont="1" applyFill="1" applyBorder="1"/>
    <xf numFmtId="164" fontId="14" fillId="4" borderId="22" xfId="2" applyNumberFormat="1" applyFont="1" applyFill="1" applyBorder="1"/>
    <xf numFmtId="43" fontId="14" fillId="4" borderId="22" xfId="2" applyFont="1" applyFill="1" applyBorder="1"/>
    <xf numFmtId="164" fontId="14" fillId="6" borderId="22" xfId="4" applyNumberFormat="1" applyFont="1" applyFill="1" applyBorder="1"/>
    <xf numFmtId="164" fontId="14" fillId="6" borderId="22" xfId="2" applyNumberFormat="1" applyFont="1" applyFill="1" applyBorder="1"/>
    <xf numFmtId="43" fontId="14" fillId="6" borderId="22" xfId="2" applyFont="1" applyFill="1" applyBorder="1"/>
    <xf numFmtId="0" fontId="14" fillId="6" borderId="22" xfId="4" applyFont="1" applyFill="1" applyBorder="1"/>
    <xf numFmtId="0" fontId="14" fillId="6" borderId="22" xfId="4" applyFont="1" applyFill="1" applyBorder="1" applyAlignment="1">
      <alignment horizontal="center"/>
    </xf>
    <xf numFmtId="164" fontId="14" fillId="6" borderId="32" xfId="4" applyNumberFormat="1" applyFont="1" applyFill="1" applyBorder="1"/>
    <xf numFmtId="165" fontId="12" fillId="0" borderId="0" xfId="4" applyNumberFormat="1" applyFont="1" applyFill="1"/>
    <xf numFmtId="166" fontId="12" fillId="0" borderId="0" xfId="4" applyNumberFormat="1" applyFont="1" applyFill="1"/>
    <xf numFmtId="166" fontId="12" fillId="0" borderId="20" xfId="2" applyNumberFormat="1" applyFont="1" applyFill="1" applyBorder="1"/>
    <xf numFmtId="0" fontId="14" fillId="4" borderId="33" xfId="4" applyFont="1" applyFill="1" applyBorder="1" applyAlignment="1">
      <alignment vertical="center" wrapText="1"/>
    </xf>
    <xf numFmtId="164" fontId="14" fillId="4" borderId="32" xfId="4" applyNumberFormat="1" applyFont="1" applyFill="1" applyBorder="1"/>
    <xf numFmtId="167" fontId="12" fillId="0" borderId="1" xfId="4" applyNumberFormat="1" applyFont="1" applyBorder="1"/>
    <xf numFmtId="0" fontId="12" fillId="0" borderId="1" xfId="4" applyFont="1" applyBorder="1" applyAlignment="1">
      <alignment horizontal="center"/>
    </xf>
    <xf numFmtId="0" fontId="12" fillId="0" borderId="1" xfId="4" applyFont="1" applyBorder="1"/>
    <xf numFmtId="0" fontId="12" fillId="0" borderId="0" xfId="4" applyFont="1" applyFill="1" applyAlignment="1">
      <alignment horizontal="center"/>
    </xf>
    <xf numFmtId="166" fontId="12" fillId="0" borderId="0" xfId="4" applyNumberFormat="1" applyFont="1"/>
    <xf numFmtId="0" fontId="17" fillId="0" borderId="0" xfId="4" applyFont="1" applyFill="1" applyAlignment="1">
      <alignment horizontal="center"/>
    </xf>
    <xf numFmtId="0" fontId="14" fillId="4" borderId="22" xfId="4" applyFont="1" applyFill="1" applyBorder="1" applyAlignment="1">
      <alignment horizontal="justify" wrapText="1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1" fontId="12" fillId="0" borderId="20" xfId="4" applyNumberFormat="1" applyFont="1" applyFill="1" applyBorder="1" applyAlignment="1">
      <alignment horizontal="center"/>
    </xf>
    <xf numFmtId="167" fontId="12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5" fillId="0" borderId="17" xfId="1" applyFont="1" applyBorder="1" applyAlignment="1" applyProtection="1">
      <alignment horizontal="center" vertical="center"/>
      <protection locked="0"/>
    </xf>
    <xf numFmtId="0" fontId="5" fillId="0" borderId="18" xfId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>
      <alignment horizontal="left" wrapText="1"/>
    </xf>
    <xf numFmtId="14" fontId="4" fillId="0" borderId="1" xfId="1" applyNumberFormat="1" applyFont="1" applyBorder="1" applyAlignment="1">
      <alignment horizontal="left"/>
    </xf>
    <xf numFmtId="15" fontId="5" fillId="0" borderId="34" xfId="1" applyNumberFormat="1" applyFont="1" applyBorder="1" applyAlignment="1">
      <alignment horizontal="center" vertical="center" wrapText="1"/>
    </xf>
    <xf numFmtId="15" fontId="5" fillId="0" borderId="35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left"/>
    </xf>
    <xf numFmtId="0" fontId="5" fillId="0" borderId="0" xfId="1" applyFont="1" applyBorder="1" applyAlignment="1">
      <alignment horizontal="left" wrapText="1"/>
    </xf>
    <xf numFmtId="0" fontId="4" fillId="0" borderId="1" xfId="1" applyFont="1" applyBorder="1" applyAlignment="1">
      <alignment horizontal="left"/>
    </xf>
    <xf numFmtId="0" fontId="5" fillId="0" borderId="3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right" vertical="center"/>
    </xf>
    <xf numFmtId="0" fontId="5" fillId="0" borderId="5" xfId="1" applyFont="1" applyBorder="1" applyAlignment="1">
      <alignment horizontal="left"/>
    </xf>
    <xf numFmtId="0" fontId="5" fillId="0" borderId="0" xfId="1" applyFont="1" applyBorder="1" applyAlignment="1">
      <alignment horizontal="center" textRotation="255"/>
    </xf>
    <xf numFmtId="0" fontId="4" fillId="0" borderId="0" xfId="1" applyFont="1" applyBorder="1" applyAlignment="1">
      <alignment horizontal="right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 applyProtection="1">
      <alignment horizontal="center" vertical="center"/>
      <protection locked="0"/>
    </xf>
    <xf numFmtId="164" fontId="7" fillId="0" borderId="0" xfId="2" applyNumberFormat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/>
    </xf>
    <xf numFmtId="0" fontId="5" fillId="0" borderId="1" xfId="1" applyFont="1" applyBorder="1" applyAlignment="1">
      <alignment horizontal="left"/>
    </xf>
    <xf numFmtId="0" fontId="7" fillId="0" borderId="1" xfId="1" applyFont="1" applyBorder="1" applyAlignment="1">
      <alignment horizontal="left"/>
    </xf>
    <xf numFmtId="0" fontId="5" fillId="0" borderId="12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 applyProtection="1">
      <alignment horizontal="center" vertical="center" wrapText="1"/>
      <protection locked="0"/>
    </xf>
    <xf numFmtId="0" fontId="5" fillId="0" borderId="9" xfId="1" applyFont="1" applyBorder="1" applyAlignment="1" applyProtection="1">
      <alignment horizontal="center" vertical="center" wrapText="1"/>
      <protection locked="0"/>
    </xf>
    <xf numFmtId="0" fontId="5" fillId="0" borderId="6" xfId="1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6" fillId="0" borderId="30" xfId="4" applyFont="1" applyFill="1" applyBorder="1" applyAlignment="1">
      <alignment horizontal="center" vertical="center" wrapText="1"/>
    </xf>
    <xf numFmtId="0" fontId="6" fillId="0" borderId="29" xfId="4" applyFont="1" applyFill="1" applyBorder="1" applyAlignment="1">
      <alignment horizontal="center" vertical="center" wrapText="1"/>
    </xf>
    <xf numFmtId="0" fontId="6" fillId="0" borderId="28" xfId="4" applyFont="1" applyFill="1" applyBorder="1" applyAlignment="1">
      <alignment horizontal="center" vertical="center" wrapText="1"/>
    </xf>
    <xf numFmtId="0" fontId="6" fillId="0" borderId="27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26" xfId="4" applyFont="1" applyFill="1" applyBorder="1" applyAlignment="1">
      <alignment horizontal="center" vertical="center" wrapText="1"/>
    </xf>
    <xf numFmtId="0" fontId="6" fillId="0" borderId="27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/>
    </xf>
    <xf numFmtId="0" fontId="6" fillId="0" borderId="26" xfId="4" applyFont="1" applyFill="1" applyBorder="1" applyAlignment="1">
      <alignment horizontal="center" vertical="center"/>
    </xf>
    <xf numFmtId="0" fontId="6" fillId="0" borderId="25" xfId="4" applyFont="1" applyFill="1" applyBorder="1" applyAlignment="1">
      <alignment horizontal="center" vertical="center"/>
    </xf>
    <xf numFmtId="0" fontId="6" fillId="0" borderId="24" xfId="4" applyFont="1" applyFill="1" applyBorder="1" applyAlignment="1">
      <alignment horizontal="center" vertical="center"/>
    </xf>
    <xf numFmtId="0" fontId="6" fillId="0" borderId="23" xfId="4" applyFont="1" applyFill="1" applyBorder="1" applyAlignment="1">
      <alignment horizontal="center" vertical="center"/>
    </xf>
    <xf numFmtId="49" fontId="16" fillId="5" borderId="3" xfId="4" applyNumberFormat="1" applyFont="1" applyFill="1" applyBorder="1" applyAlignment="1">
      <alignment horizontal="center" vertical="center"/>
    </xf>
    <xf numFmtId="0" fontId="16" fillId="5" borderId="5" xfId="4" applyFont="1" applyFill="1" applyBorder="1" applyAlignment="1">
      <alignment horizontal="center" vertical="center"/>
    </xf>
    <xf numFmtId="0" fontId="16" fillId="5" borderId="4" xfId="4" applyFont="1" applyFill="1" applyBorder="1" applyAlignment="1">
      <alignment horizontal="center" vertical="center"/>
    </xf>
    <xf numFmtId="0" fontId="16" fillId="0" borderId="30" xfId="4" applyFont="1" applyFill="1" applyBorder="1" applyAlignment="1">
      <alignment horizontal="center" vertical="center" wrapText="1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6" fillId="0" borderId="27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26" xfId="4" applyFont="1" applyFill="1" applyBorder="1" applyAlignment="1">
      <alignment horizontal="center"/>
    </xf>
    <xf numFmtId="0" fontId="6" fillId="0" borderId="25" xfId="4" applyFont="1" applyFill="1" applyBorder="1" applyAlignment="1">
      <alignment horizontal="center"/>
    </xf>
    <xf numFmtId="0" fontId="6" fillId="0" borderId="24" xfId="4" applyFont="1" applyFill="1" applyBorder="1" applyAlignment="1">
      <alignment horizontal="center"/>
    </xf>
    <xf numFmtId="0" fontId="6" fillId="0" borderId="23" xfId="4" applyFont="1" applyFill="1" applyBorder="1" applyAlignment="1">
      <alignment horizontal="center"/>
    </xf>
  </cellXfs>
  <cellStyles count="7">
    <cellStyle name="Millares 2" xfId="2"/>
    <cellStyle name="Millares 2 2" xfId="5"/>
    <cellStyle name="Normal" xfId="0" builtinId="0"/>
    <cellStyle name="Normal 2" xfId="3"/>
    <cellStyle name="Normal 3" xfId="4"/>
    <cellStyle name="Normal_ACT. CAPACIT" xfId="1"/>
    <cellStyle name="Porcentaje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161924</xdr:rowOff>
    </xdr:from>
    <xdr:to>
      <xdr:col>1</xdr:col>
      <xdr:colOff>2133600</xdr:colOff>
      <xdr:row>7</xdr:row>
      <xdr:rowOff>85724</xdr:rowOff>
    </xdr:to>
    <xdr:pic>
      <xdr:nvPicPr>
        <xdr:cNvPr id="2" name="Imagen 5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8720" y="161924"/>
          <a:ext cx="2133600" cy="12039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133350</xdr:colOff>
      <xdr:row>0</xdr:row>
      <xdr:rowOff>0</xdr:rowOff>
    </xdr:from>
    <xdr:ext cx="3529013" cy="1485900"/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0"/>
          <a:ext cx="3529013" cy="14859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133350</xdr:colOff>
      <xdr:row>0</xdr:row>
      <xdr:rowOff>0</xdr:rowOff>
    </xdr:from>
    <xdr:ext cx="3521393" cy="1489710"/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0"/>
          <a:ext cx="3521393" cy="148971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133350</xdr:colOff>
      <xdr:row>0</xdr:row>
      <xdr:rowOff>0</xdr:rowOff>
    </xdr:from>
    <xdr:ext cx="3521393" cy="1489710"/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0"/>
          <a:ext cx="3521393" cy="148971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3</xdr:col>
      <xdr:colOff>225743</xdr:colOff>
      <xdr:row>7</xdr:row>
      <xdr:rowOff>156210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0"/>
          <a:ext cx="3521393" cy="1489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3</xdr:col>
      <xdr:colOff>225743</xdr:colOff>
      <xdr:row>7</xdr:row>
      <xdr:rowOff>156210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0"/>
          <a:ext cx="3521393" cy="1489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3</xdr:col>
      <xdr:colOff>225743</xdr:colOff>
      <xdr:row>7</xdr:row>
      <xdr:rowOff>156210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0"/>
          <a:ext cx="3521393" cy="1489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3</xdr:col>
      <xdr:colOff>225743</xdr:colOff>
      <xdr:row>7</xdr:row>
      <xdr:rowOff>156210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0"/>
          <a:ext cx="3521393" cy="1489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ugo.pulido\Dropbox\IEPC\PRESUPUESTOS\2016\RESUMEN%20detalle%20Presup%202016%2013%20agosto%2020%2025%20hrs%20158%20MD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OA's%20Integrados\Concluidos%20con%20sria\1%20INFORMATICA\Consejos%20Distritales%202017%20al%2022%20de%20juli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OA's%20Integrados\Concluidos%20con%20sria\1%20INFORMATICA\Desarrollo%20de%20aplicaciones%202017%20al%2022%20de%20juli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OA's%20Integrados\Concluidos%20con%20sria\1%20INFORMATICA\Infraestructura%20Tecnol&#243;gica%202017%20al%2022%20de%20julio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OA's%20Integrados\Concluidos%20con%20sria\1%20INFORMATICA\Socializar%20Urna%20Electr&#243;nica%202017%20al%2022%20de%20julio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OA's%20Integrados\Concluidos%20con%20sria\1%20INFORMATICA\Soporte%20t&#233;cnico%202017%20al%2022%20de%20julio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OA's%20Integrados\Concluidos%20con%20sria\1%20INFORMATICA\Voto%20en%20el%20extranjero%202017%20al%2022%20de%20juli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TOTAL GENERALCALEND."/>
      <sheetName val="POR AREA"/>
      <sheetName val="INTEGRAC. D.G."/>
      <sheetName val="Resúmen D.G."/>
      <sheetName val="Inclusión"/>
      <sheetName val="ISO"/>
      <sheetName val="Cursos Capac"/>
      <sheetName val="ADMON"/>
      <sheetName val="INTEGRAC. CAPAC"/>
      <sheetName val="CONCEN CAPAC"/>
      <sheetName val="Plataf Educ"/>
      <sheetName val="Serv Social"/>
      <sheetName val="Capacit"/>
      <sheetName val="Ciclo del Cine"/>
      <sheetName val="Debate"/>
      <sheetName val="Cedel "/>
      <sheetName val="Fest Valores"/>
      <sheetName val="Ahorro Mat Ecolog"/>
      <sheetName val="Fest Papirolas"/>
      <sheetName val="Capac Interna"/>
      <sheetName val="FIL"/>
      <sheetName val="Concurso Cuento Inf"/>
      <sheetName val="Concurso Juegos Inter"/>
      <sheetName val="Concurso de Video"/>
      <sheetName val="Concurso de Proyectos de EC"/>
      <sheetName val="Elecc. Escolar "/>
      <sheetName val="Democracia Infantil"/>
      <sheetName val="Congreso Infantil "/>
      <sheetName val="Educar P Democ"/>
      <sheetName val="Mat Ed Civ"/>
      <sheetName val="Investig"/>
      <sheetName val="INTEGRAC. INFORMATICA"/>
      <sheetName val="CONC INFORM"/>
      <sheetName val="Socializ Urna Externo"/>
      <sheetName val="Socializ. Urna Local"/>
      <sheetName val="Infraest de Tec ( Licenc )"/>
      <sheetName val="Desarr Aplic"/>
      <sheetName val="Soporte Téc"/>
      <sheetName val="INTEGRAC. JURIDICO"/>
      <sheetName val="Gestión y Tra"/>
      <sheetName val="INTEGRAC. ORGANIZ"/>
      <sheetName val="CONCEN ORG "/>
      <sheetName val="ESTAD ELECT"/>
      <sheetName val="Evaluac y Seg"/>
      <sheetName val="Sidicog"/>
      <sheetName val="Cartog"/>
      <sheetName val="Acond Bodega"/>
      <sheetName val="REHAMEr"/>
      <sheetName val="lOGISTICA"/>
      <sheetName val="INTEGRAC. COMUNIC. SOCIAL"/>
      <sheetName val="RESUMEN COMUN.SOC"/>
      <sheetName val="Cobert. y Difusion act"/>
      <sheetName val="Produc. Audiovis"/>
      <sheetName val="Prensa y Dif. Web"/>
      <sheetName val="Monitoreo"/>
      <sheetName val="Atn Medios"/>
      <sheetName val="INTEGRAC. PARTIC. CIUDAD"/>
      <sheetName val="RESUMEN PART CIUD"/>
      <sheetName val="Tablero Elect"/>
      <sheetName val="Dipl Virtual"/>
      <sheetName val="Regl Tipo Partic"/>
      <sheetName val="Figuras Democ"/>
      <sheetName val="Con Todo Vs Lodo"/>
      <sheetName val="Observ de la PC"/>
      <sheetName val="Caja de Hmtas"/>
      <sheetName val="Incub ONGs"/>
      <sheetName val="Capsulas"/>
      <sheetName val="Vinculac OSCs"/>
      <sheetName val="Big Date"/>
      <sheetName val="Facilit"/>
      <sheetName val="Incub Juv"/>
      <sheetName val="Incub Femenil"/>
      <sheetName val="Concurso La DEmocrac"/>
      <sheetName val="Ensayo Sobre Femin"/>
      <sheetName val="5o Foro"/>
      <sheetName val="Conf Magist"/>
      <sheetName val="part mas alla"/>
      <sheetName val="redes sociales"/>
      <sheetName val="INTEGRAC. SRIA. TECNICA"/>
      <sheetName val="Agenda Comis"/>
      <sheetName val="INTEGRAC. TRANSP"/>
      <sheetName val="RESUMEN TRANSP"/>
      <sheetName val="Acceso a la Inf"/>
      <sheetName val="Internet"/>
      <sheetName val="Promoc y Vinc"/>
      <sheetName val="INTEGRAC. UNIDAD EDIT."/>
      <sheetName val="CONCENTRADO UNIDAD EDIT."/>
      <sheetName val="Ediciones y Public."/>
      <sheetName val="Dif, Prom y Dist Pdtos Edit"/>
      <sheetName val="Produc. Gráfica"/>
      <sheetName val="INTEGRAC. PRERROGATIVAS"/>
      <sheetName val="CONCENT PRERR"/>
      <sheetName val="Prerrog Part"/>
      <sheetName val="Inv Mat Debat"/>
      <sheetName val="Inclus"/>
      <sheetName val="INTEGRAC. FISCALIZAC."/>
      <sheetName val="FISCALIZ2012"/>
      <sheetName val="INTEGRAC. CONTRALORIA"/>
      <sheetName val="Conc CONTRALORIA"/>
      <sheetName val="Fiscaliz 2015"/>
      <sheetName val="Fiscaliz 2016"/>
      <sheetName val="Depurac Padrón"/>
      <sheetName val="Declarac patrim"/>
      <sheetName val="Quejas y Denunc"/>
      <sheetName val="5TO. FORO"/>
    </sheetNames>
    <sheetDataSet>
      <sheetData sheetId="0" refreshError="1"/>
      <sheetData sheetId="1" refreshError="1">
        <row r="2">
          <cell r="B2" t="str">
            <v>INSTITUTO ELECTORAL Y DE PARTICIPACIÓN CIUDADANA DEL ESTADO DE JALISCO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>
        <row r="17">
          <cell r="F17">
            <v>0</v>
          </cell>
        </row>
        <row r="63"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7"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  <row r="83"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 ACTIVIDADES"/>
      <sheetName val="COSTEO DE ACTIVIDADES"/>
    </sheetNames>
    <sheetDataSet>
      <sheetData sheetId="0" refreshError="1"/>
      <sheetData sheetId="1" refreshError="1">
        <row r="16">
          <cell r="G16" t="str">
            <v>Contratación de servicios de internet de alta velocidad</v>
          </cell>
          <cell r="I16">
            <v>50000</v>
          </cell>
        </row>
        <row r="17">
          <cell r="G17" t="str">
            <v>Compra de suministros para la red</v>
          </cell>
          <cell r="I17">
            <v>80000</v>
          </cell>
        </row>
        <row r="18">
          <cell r="G18" t="str">
            <v>Viaticos</v>
          </cell>
          <cell r="I18">
            <v>160000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 ACTIVIDADES"/>
      <sheetName val="COSTEO DE ACTIVIDADES"/>
    </sheetNames>
    <sheetDataSet>
      <sheetData sheetId="0" refreshError="1"/>
      <sheetData sheetId="1">
        <row r="16">
          <cell r="G16" t="str">
            <v>Adquisición de plantillas y plug-in necesarios</v>
          </cell>
          <cell r="I16">
            <v>20000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 ACTIVIDADES"/>
      <sheetName val="COSTEO DE ACTIVIDADES"/>
    </sheetNames>
    <sheetDataSet>
      <sheetData sheetId="0"/>
      <sheetData sheetId="1">
        <row r="16">
          <cell r="G16" t="str">
            <v xml:space="preserve">7 licencias PHPStorm  Adquisición </v>
          </cell>
          <cell r="I16">
            <v>45000</v>
          </cell>
        </row>
        <row r="17">
          <cell r="G17" t="str">
            <v xml:space="preserve">6 licencias Adobe  Renovación </v>
          </cell>
          <cell r="I17">
            <v>80000</v>
          </cell>
        </row>
        <row r="18">
          <cell r="G18" t="str">
            <v xml:space="preserve">250 licencias antivirus Renovación </v>
          </cell>
          <cell r="I18">
            <v>130000</v>
          </cell>
        </row>
        <row r="19">
          <cell r="G19" t="str">
            <v>2 licencias de AutoCAD Renovación</v>
          </cell>
          <cell r="I19">
            <v>18000</v>
          </cell>
        </row>
        <row r="20">
          <cell r="G20" t="str">
            <v>2 pólizas mantenimiento escaners Renovación</v>
          </cell>
          <cell r="I20">
            <v>210000</v>
          </cell>
        </row>
        <row r="21">
          <cell r="G21" t="str">
            <v>5 renovación de dominio  Renovación</v>
          </cell>
        </row>
        <row r="22">
          <cell r="G22" t="str">
            <v>1 póliza de servicio FortiNet  Renovación</v>
          </cell>
          <cell r="I22">
            <v>25000</v>
          </cell>
        </row>
        <row r="23">
          <cell r="G23" t="str">
            <v>1 póliza de servicio de equipos de red  Adquisición</v>
          </cell>
          <cell r="I23">
            <v>250000</v>
          </cell>
        </row>
        <row r="24">
          <cell r="G24" t="str">
            <v>1 póliza de mantenimiento y partes UPS Adquisición</v>
          </cell>
          <cell r="I24">
            <v>40000</v>
          </cell>
        </row>
        <row r="25">
          <cell r="G25" t="str">
            <v>4 certificados de seguridad SSL Renovación</v>
          </cell>
          <cell r="I25">
            <v>20000</v>
          </cell>
        </row>
        <row r="26">
          <cell r="G26" t="str">
            <v>1 servicios de telecomunicaciones Renovación</v>
          </cell>
          <cell r="I26">
            <v>860000</v>
          </cell>
        </row>
        <row r="27">
          <cell r="G27" t="str">
            <v>3 membresías publicación aplicaciones moviles  Renovación</v>
          </cell>
          <cell r="I27">
            <v>10000</v>
          </cell>
        </row>
        <row r="28">
          <cell r="G28" t="str">
            <v>2 Poliza de mantenimiento de Aires acondicionados de Site Adquisición</v>
          </cell>
          <cell r="I28">
            <v>30000</v>
          </cell>
        </row>
        <row r="29">
          <cell r="G29" t="str">
            <v>1 Aire acondicionado de precisión  Adquisición</v>
          </cell>
          <cell r="I29">
            <v>100000</v>
          </cell>
          <cell r="Q29">
            <v>2208.75</v>
          </cell>
        </row>
        <row r="30">
          <cell r="G30" t="str">
            <v>4,000 teléfonos inteligentes  Adquisición</v>
          </cell>
        </row>
        <row r="31">
          <cell r="G31" t="str">
            <v>4,000 planes celular (llamas y datos) Adquisición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 ACTIVIDADES"/>
      <sheetName val="COSTEO DE ACTIVIDADES"/>
    </sheetNames>
    <sheetDataSet>
      <sheetData sheetId="0"/>
      <sheetData sheetId="1">
        <row r="16">
          <cell r="G16" t="str">
            <v>Viáticos</v>
          </cell>
          <cell r="I16">
            <v>300000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 ACTIVIDADES"/>
      <sheetName val="COSTEO DE ACTIVIDADES"/>
    </sheetNames>
    <sheetDataSet>
      <sheetData sheetId="0" refreshError="1"/>
      <sheetData sheetId="1">
        <row r="16">
          <cell r="G16" t="str">
            <v>Consumibles</v>
          </cell>
          <cell r="I16">
            <v>100000</v>
          </cell>
        </row>
        <row r="17">
          <cell r="G17" t="str">
            <v>Herramientas</v>
          </cell>
          <cell r="I17">
            <v>30000</v>
          </cell>
        </row>
        <row r="18">
          <cell r="G18" t="str">
            <v>Refacciones</v>
          </cell>
          <cell r="I18">
            <v>200000</v>
          </cell>
        </row>
        <row r="19">
          <cell r="G19" t="str">
            <v>Reparaciones urnas electrónicas</v>
          </cell>
          <cell r="I19">
            <v>3000000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 ACTIVIDADES"/>
      <sheetName val="COSTEO DE ACTIVIDADES"/>
    </sheetNames>
    <sheetDataSet>
      <sheetData sheetId="0"/>
      <sheetData sheetId="1">
        <row r="16">
          <cell r="G16" t="str">
            <v>Vuelos Internacionales</v>
          </cell>
          <cell r="I16">
            <v>600000</v>
          </cell>
        </row>
        <row r="17">
          <cell r="G17" t="str">
            <v>Viaticos Internacionales</v>
          </cell>
        </row>
        <row r="18">
          <cell r="G18" t="str">
            <v>Fletes Internacionales</v>
          </cell>
        </row>
        <row r="19">
          <cell r="G19" t="str">
            <v>Gastos aduanales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F21"/>
  <sheetViews>
    <sheetView workbookViewId="0">
      <selection activeCell="E19" sqref="E19"/>
    </sheetView>
  </sheetViews>
  <sheetFormatPr baseColWidth="10" defaultRowHeight="15" x14ac:dyDescent="0.25"/>
  <cols>
    <col min="1" max="1" width="17.28515625" customWidth="1"/>
    <col min="2" max="2" width="33" customWidth="1"/>
    <col min="3" max="3" width="12" customWidth="1"/>
    <col min="4" max="4" width="48.140625" customWidth="1"/>
  </cols>
  <sheetData>
    <row r="9" spans="2:6" x14ac:dyDescent="0.25">
      <c r="B9" s="206" t="s">
        <v>185</v>
      </c>
      <c r="C9" s="206"/>
      <c r="D9" s="206"/>
    </row>
    <row r="10" spans="2:6" ht="15.75" thickBot="1" x14ac:dyDescent="0.3"/>
    <row r="11" spans="2:6" s="75" customFormat="1" ht="15.75" thickBot="1" x14ac:dyDescent="0.3">
      <c r="B11" s="73" t="s">
        <v>73</v>
      </c>
      <c r="C11" s="73" t="s">
        <v>74</v>
      </c>
      <c r="D11" s="74" t="s">
        <v>75</v>
      </c>
      <c r="E11" s="207" t="s">
        <v>76</v>
      </c>
      <c r="F11" s="208"/>
    </row>
    <row r="12" spans="2:6" ht="33" customHeight="1" thickBot="1" x14ac:dyDescent="0.3">
      <c r="B12" s="202" t="s">
        <v>187</v>
      </c>
      <c r="C12" s="202">
        <v>17</v>
      </c>
      <c r="D12" s="203" t="s">
        <v>77</v>
      </c>
      <c r="E12" s="211" t="s">
        <v>188</v>
      </c>
      <c r="F12" s="212"/>
    </row>
    <row r="13" spans="2:6" ht="30.75" thickBot="1" x14ac:dyDescent="0.3">
      <c r="B13" s="202" t="s">
        <v>80</v>
      </c>
      <c r="C13" s="202">
        <v>10</v>
      </c>
      <c r="D13" s="203" t="s">
        <v>81</v>
      </c>
      <c r="E13" s="211" t="s">
        <v>188</v>
      </c>
      <c r="F13" s="212"/>
    </row>
    <row r="14" spans="2:6" ht="29.25" customHeight="1" thickBot="1" x14ac:dyDescent="0.3">
      <c r="B14" s="202" t="s">
        <v>78</v>
      </c>
      <c r="C14" s="202">
        <v>20</v>
      </c>
      <c r="D14" s="203" t="s">
        <v>79</v>
      </c>
      <c r="E14" s="211" t="s">
        <v>188</v>
      </c>
      <c r="F14" s="212"/>
    </row>
    <row r="15" spans="2:6" ht="37.5" customHeight="1" x14ac:dyDescent="0.25">
      <c r="B15" s="202" t="s">
        <v>189</v>
      </c>
      <c r="C15" s="202">
        <v>20</v>
      </c>
      <c r="D15" s="203" t="s">
        <v>190</v>
      </c>
      <c r="E15" s="211" t="s">
        <v>188</v>
      </c>
      <c r="F15" s="212"/>
    </row>
    <row r="17" spans="2:5" x14ac:dyDescent="0.25">
      <c r="C17" s="76"/>
    </row>
    <row r="18" spans="2:5" ht="15.75" x14ac:dyDescent="0.3">
      <c r="B18" s="65" t="s">
        <v>82</v>
      </c>
      <c r="C18" s="209" t="s">
        <v>2</v>
      </c>
      <c r="D18" s="209"/>
      <c r="E18" s="19"/>
    </row>
    <row r="19" spans="2:5" ht="15.75" x14ac:dyDescent="0.3">
      <c r="B19" s="77"/>
      <c r="C19" s="65"/>
      <c r="D19" s="65"/>
      <c r="E19" s="19"/>
    </row>
    <row r="20" spans="2:5" ht="15.75" x14ac:dyDescent="0.3">
      <c r="B20" s="13" t="s">
        <v>1</v>
      </c>
      <c r="C20" s="210" t="s">
        <v>0</v>
      </c>
      <c r="D20" s="210"/>
      <c r="E20" s="11"/>
    </row>
    <row r="21" spans="2:5" ht="15.75" x14ac:dyDescent="0.3">
      <c r="B21" s="77"/>
      <c r="C21" s="78"/>
      <c r="D21" s="51"/>
      <c r="E21" s="51"/>
    </row>
  </sheetData>
  <mergeCells count="8">
    <mergeCell ref="B9:D9"/>
    <mergeCell ref="E11:F11"/>
    <mergeCell ref="C18:D18"/>
    <mergeCell ref="C20:D20"/>
    <mergeCell ref="E12:F12"/>
    <mergeCell ref="E13:F13"/>
    <mergeCell ref="E14:F14"/>
    <mergeCell ref="E15:F15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IF59"/>
  <sheetViews>
    <sheetView topLeftCell="F1" workbookViewId="0">
      <pane ySplit="8" topLeftCell="A38" activePane="bottomLeft" state="frozen"/>
      <selection activeCell="F20" sqref="F20"/>
      <selection pane="bottomLeft" activeCell="S56" sqref="S56"/>
    </sheetView>
  </sheetViews>
  <sheetFormatPr baseColWidth="10" defaultColWidth="11.42578125" defaultRowHeight="13.5" x14ac:dyDescent="0.25"/>
  <cols>
    <col min="1" max="1" width="5.28515625" style="129" customWidth="1"/>
    <col min="2" max="2" width="8.28515625" style="128" customWidth="1"/>
    <col min="3" max="3" width="40.7109375" style="87" bestFit="1" customWidth="1"/>
    <col min="4" max="4" width="8.7109375" style="128" hidden="1" customWidth="1"/>
    <col min="5" max="5" width="13.7109375" style="85" hidden="1" customWidth="1"/>
    <col min="6" max="6" width="12" style="85" customWidth="1"/>
    <col min="7" max="7" width="13.28515625" style="85" customWidth="1"/>
    <col min="8" max="8" width="10.28515625" style="85" customWidth="1"/>
    <col min="9" max="9" width="10.85546875" style="85" customWidth="1"/>
    <col min="10" max="10" width="11.85546875" style="85" customWidth="1"/>
    <col min="11" max="11" width="10.28515625" style="85" customWidth="1"/>
    <col min="12" max="12" width="10.5703125" style="85" customWidth="1"/>
    <col min="13" max="13" width="10.42578125" style="85" customWidth="1"/>
    <col min="14" max="14" width="11.140625" style="85" customWidth="1"/>
    <col min="15" max="15" width="10.42578125" style="85" customWidth="1"/>
    <col min="16" max="16" width="11.140625" style="85" customWidth="1"/>
    <col min="17" max="17" width="11" style="85" customWidth="1"/>
    <col min="18" max="18" width="12.42578125" style="85" customWidth="1"/>
    <col min="19" max="19" width="13.28515625" style="85" customWidth="1"/>
    <col min="20" max="20" width="11.42578125" style="128"/>
    <col min="21" max="21" width="11.42578125" style="127"/>
    <col min="22" max="16384" width="11.42578125" style="87"/>
  </cols>
  <sheetData>
    <row r="1" spans="1:240" ht="14.25" thickBot="1" x14ac:dyDescent="0.3"/>
    <row r="2" spans="1:240" s="81" customFormat="1" ht="19.899999999999999" customHeight="1" x14ac:dyDescent="0.25">
      <c r="A2" s="126"/>
      <c r="B2" s="261" t="str">
        <f>'[1]TOTAL GENERALCALEND.'!B2:G2</f>
        <v>INSTITUTO ELECTORAL Y DE PARTICIPACIÓN CIUDADANA DEL ESTADO DE JALISCO</v>
      </c>
      <c r="C2" s="262"/>
      <c r="D2" s="262"/>
      <c r="E2" s="262"/>
      <c r="F2" s="263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158"/>
      <c r="U2" s="156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</row>
    <row r="3" spans="1:240" s="81" customFormat="1" ht="12" customHeight="1" x14ac:dyDescent="0.25">
      <c r="A3" s="126"/>
      <c r="B3" s="249" t="s">
        <v>121</v>
      </c>
      <c r="C3" s="250"/>
      <c r="D3" s="250"/>
      <c r="E3" s="250"/>
      <c r="F3" s="251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158"/>
      <c r="U3" s="156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2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2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2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2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</row>
    <row r="4" spans="1:240" s="81" customFormat="1" ht="18" x14ac:dyDescent="0.3">
      <c r="A4" s="126"/>
      <c r="B4" s="252" t="s">
        <v>138</v>
      </c>
      <c r="C4" s="253"/>
      <c r="D4" s="253"/>
      <c r="E4" s="253"/>
      <c r="F4" s="254"/>
      <c r="G4" s="83"/>
      <c r="H4" s="84"/>
      <c r="I4" s="84"/>
      <c r="J4" s="84"/>
      <c r="K4" s="84"/>
      <c r="L4" s="159"/>
      <c r="M4" s="159"/>
      <c r="N4" s="159"/>
      <c r="O4" s="159"/>
      <c r="P4" s="159"/>
      <c r="Q4" s="159"/>
      <c r="R4" s="159"/>
      <c r="S4" s="159"/>
      <c r="T4" s="159"/>
      <c r="U4" s="156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</row>
    <row r="5" spans="1:240" s="81" customFormat="1" ht="18.75" thickBot="1" x14ac:dyDescent="0.3">
      <c r="A5" s="126"/>
      <c r="B5" s="255" t="s">
        <v>191</v>
      </c>
      <c r="C5" s="256"/>
      <c r="D5" s="256"/>
      <c r="E5" s="256"/>
      <c r="F5" s="257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158"/>
      <c r="U5" s="156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</row>
    <row r="6" spans="1:240" hidden="1" x14ac:dyDescent="0.25"/>
    <row r="7" spans="1:240" s="81" customFormat="1" ht="15" x14ac:dyDescent="0.25">
      <c r="B7" s="86"/>
      <c r="D7" s="86"/>
      <c r="G7" s="258" t="s">
        <v>118</v>
      </c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60"/>
      <c r="T7" s="157"/>
      <c r="U7" s="156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  <c r="IB7" s="82"/>
      <c r="IC7" s="82"/>
      <c r="ID7" s="82"/>
      <c r="IE7" s="82"/>
      <c r="IF7" s="82"/>
    </row>
    <row r="8" spans="1:240" ht="26.45" customHeight="1" x14ac:dyDescent="0.25">
      <c r="B8" s="125" t="s">
        <v>137</v>
      </c>
      <c r="C8" s="125" t="s">
        <v>136</v>
      </c>
      <c r="D8" s="125" t="s">
        <v>74</v>
      </c>
      <c r="E8" s="124" t="s">
        <v>135</v>
      </c>
      <c r="F8" s="125" t="s">
        <v>98</v>
      </c>
      <c r="G8" s="155" t="s">
        <v>113</v>
      </c>
      <c r="H8" s="155" t="s">
        <v>112</v>
      </c>
      <c r="I8" s="155" t="s">
        <v>111</v>
      </c>
      <c r="J8" s="155" t="s">
        <v>110</v>
      </c>
      <c r="K8" s="155" t="s">
        <v>109</v>
      </c>
      <c r="L8" s="155" t="s">
        <v>108</v>
      </c>
      <c r="M8" s="155" t="s">
        <v>107</v>
      </c>
      <c r="N8" s="155" t="s">
        <v>106</v>
      </c>
      <c r="O8" s="155" t="s">
        <v>105</v>
      </c>
      <c r="P8" s="155" t="s">
        <v>104</v>
      </c>
      <c r="Q8" s="155" t="s">
        <v>103</v>
      </c>
      <c r="R8" s="155" t="s">
        <v>102</v>
      </c>
      <c r="S8" s="154" t="s">
        <v>98</v>
      </c>
    </row>
    <row r="9" spans="1:240" x14ac:dyDescent="0.25">
      <c r="B9" s="153"/>
      <c r="C9" s="121"/>
      <c r="D9" s="153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</row>
    <row r="10" spans="1:240" s="137" customFormat="1" ht="14.25" thickBot="1" x14ac:dyDescent="0.3">
      <c r="A10" s="129"/>
      <c r="B10" s="107">
        <v>2911</v>
      </c>
      <c r="C10" s="106" t="s">
        <v>134</v>
      </c>
      <c r="D10" s="145"/>
      <c r="E10" s="144"/>
      <c r="F10" s="143">
        <f t="shared" ref="F10:R10" si="0">SUM(F11:F12)</f>
        <v>30000</v>
      </c>
      <c r="G10" s="143">
        <f t="shared" si="0"/>
        <v>2500</v>
      </c>
      <c r="H10" s="143">
        <f t="shared" si="0"/>
        <v>2500</v>
      </c>
      <c r="I10" s="143">
        <f t="shared" si="0"/>
        <v>2500</v>
      </c>
      <c r="J10" s="143">
        <f t="shared" si="0"/>
        <v>2500</v>
      </c>
      <c r="K10" s="143">
        <f t="shared" si="0"/>
        <v>2500</v>
      </c>
      <c r="L10" s="143">
        <f t="shared" si="0"/>
        <v>2500</v>
      </c>
      <c r="M10" s="143">
        <f t="shared" si="0"/>
        <v>2500</v>
      </c>
      <c r="N10" s="143">
        <f t="shared" si="0"/>
        <v>2500</v>
      </c>
      <c r="O10" s="143">
        <f t="shared" si="0"/>
        <v>2500</v>
      </c>
      <c r="P10" s="143">
        <f t="shared" si="0"/>
        <v>2500</v>
      </c>
      <c r="Q10" s="143">
        <f t="shared" si="0"/>
        <v>2500</v>
      </c>
      <c r="R10" s="143">
        <f t="shared" si="0"/>
        <v>2500</v>
      </c>
      <c r="S10" s="143">
        <f>SUM(G10:R10)</f>
        <v>30000</v>
      </c>
      <c r="T10" s="129"/>
      <c r="U10" s="138"/>
    </row>
    <row r="11" spans="1:240" s="81" customFormat="1" ht="27" x14ac:dyDescent="0.25">
      <c r="A11" s="142"/>
      <c r="B11" s="102">
        <v>2911</v>
      </c>
      <c r="C11" s="148" t="str">
        <f>+'Soporte Tecnico (2)'!B5</f>
        <v>Servicios en materia de tecnologías de información y soporte a usuarios</v>
      </c>
      <c r="D11" s="102">
        <f>+'Soporte Tecnico (2)'!D16</f>
        <v>1</v>
      </c>
      <c r="E11" s="100">
        <f>+'Soporte Tecnico (2)'!E16</f>
        <v>30000</v>
      </c>
      <c r="F11" s="100">
        <f>+'Soporte Tecnico (2)'!F15</f>
        <v>30000</v>
      </c>
      <c r="G11" s="100">
        <f>+'Soporte Tecnico (2)'!G15</f>
        <v>2500</v>
      </c>
      <c r="H11" s="100">
        <f>+'Soporte Tecnico (2)'!H15</f>
        <v>2500</v>
      </c>
      <c r="I11" s="100">
        <f>+'Soporte Tecnico (2)'!I15</f>
        <v>2500</v>
      </c>
      <c r="J11" s="100">
        <f>+'Soporte Tecnico (2)'!J15</f>
        <v>2500</v>
      </c>
      <c r="K11" s="100">
        <f>+'Soporte Tecnico (2)'!K15</f>
        <v>2500</v>
      </c>
      <c r="L11" s="100">
        <f>+'Soporte Tecnico (2)'!L15</f>
        <v>2500</v>
      </c>
      <c r="M11" s="100">
        <f>+'Soporte Tecnico (2)'!M15</f>
        <v>2500</v>
      </c>
      <c r="N11" s="100">
        <f>+'Soporte Tecnico (2)'!N15</f>
        <v>2500</v>
      </c>
      <c r="O11" s="100">
        <f>+'Soporte Tecnico (2)'!O15</f>
        <v>2500</v>
      </c>
      <c r="P11" s="100">
        <f>+'Soporte Tecnico (2)'!P15</f>
        <v>2500</v>
      </c>
      <c r="Q11" s="100">
        <f>+'Soporte Tecnico (2)'!Q15</f>
        <v>2500</v>
      </c>
      <c r="R11" s="100">
        <f>+'Soporte Tecnico (2)'!R15</f>
        <v>2500</v>
      </c>
      <c r="S11" s="141">
        <f>SUM(G11:R11)</f>
        <v>30000</v>
      </c>
      <c r="T11" s="86"/>
      <c r="U11" s="140"/>
    </row>
    <row r="12" spans="1:240" s="81" customFormat="1" x14ac:dyDescent="0.25">
      <c r="A12" s="142"/>
      <c r="B12" s="102"/>
      <c r="C12" s="103"/>
      <c r="D12" s="102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41"/>
      <c r="T12" s="86"/>
      <c r="U12" s="140"/>
    </row>
    <row r="13" spans="1:240" s="137" customFormat="1" ht="14.25" thickBot="1" x14ac:dyDescent="0.3">
      <c r="A13" s="129"/>
      <c r="B13" s="107">
        <v>2941</v>
      </c>
      <c r="C13" s="106" t="s">
        <v>134</v>
      </c>
      <c r="D13" s="145"/>
      <c r="E13" s="144"/>
      <c r="F13" s="143">
        <f t="shared" ref="F13:R13" si="1">SUM(F14:F16)</f>
        <v>380000</v>
      </c>
      <c r="G13" s="143">
        <f t="shared" si="1"/>
        <v>25000</v>
      </c>
      <c r="H13" s="143">
        <f t="shared" si="1"/>
        <v>25000</v>
      </c>
      <c r="I13" s="143">
        <f t="shared" si="1"/>
        <v>25000</v>
      </c>
      <c r="J13" s="143">
        <f t="shared" si="1"/>
        <v>25000</v>
      </c>
      <c r="K13" s="143">
        <f t="shared" si="1"/>
        <v>25000</v>
      </c>
      <c r="L13" s="143">
        <f t="shared" si="1"/>
        <v>25000</v>
      </c>
      <c r="M13" s="143">
        <f t="shared" si="1"/>
        <v>25000</v>
      </c>
      <c r="N13" s="143">
        <f t="shared" si="1"/>
        <v>25000</v>
      </c>
      <c r="O13" s="143">
        <f t="shared" si="1"/>
        <v>25000</v>
      </c>
      <c r="P13" s="143">
        <f t="shared" si="1"/>
        <v>25000</v>
      </c>
      <c r="Q13" s="143">
        <f t="shared" si="1"/>
        <v>65000</v>
      </c>
      <c r="R13" s="143">
        <f t="shared" si="1"/>
        <v>65000</v>
      </c>
      <c r="S13" s="143">
        <f>SUM(G13:R13)</f>
        <v>380000</v>
      </c>
      <c r="T13" s="129"/>
      <c r="U13" s="138"/>
    </row>
    <row r="14" spans="1:240" s="81" customFormat="1" x14ac:dyDescent="0.25">
      <c r="A14" s="142"/>
      <c r="B14" s="102">
        <v>2941</v>
      </c>
      <c r="C14" s="103" t="str">
        <f>+'Consejos Dist'!B5</f>
        <v>Consejos distritales</v>
      </c>
      <c r="D14" s="102">
        <v>1</v>
      </c>
      <c r="E14" s="100">
        <v>80000</v>
      </c>
      <c r="F14" s="100">
        <f>+'Consejos Dist'!F10</f>
        <v>80000</v>
      </c>
      <c r="G14" s="100">
        <f>+'Consejos Dist'!G10</f>
        <v>0</v>
      </c>
      <c r="H14" s="100">
        <f>+'Consejos Dist'!H10</f>
        <v>0</v>
      </c>
      <c r="I14" s="100">
        <f>+'Consejos Dist'!I10</f>
        <v>0</v>
      </c>
      <c r="J14" s="100">
        <f>+'Consejos Dist'!J10</f>
        <v>0</v>
      </c>
      <c r="K14" s="100">
        <f>+'Consejos Dist'!K10</f>
        <v>0</v>
      </c>
      <c r="L14" s="100">
        <f>+'Consejos Dist'!L10</f>
        <v>0</v>
      </c>
      <c r="M14" s="100">
        <f>+'Consejos Dist'!M10</f>
        <v>0</v>
      </c>
      <c r="N14" s="100">
        <f>+'Consejos Dist'!N10</f>
        <v>0</v>
      </c>
      <c r="O14" s="100">
        <f>+'Consejos Dist'!O10</f>
        <v>0</v>
      </c>
      <c r="P14" s="100">
        <f>+'Consejos Dist'!P10</f>
        <v>0</v>
      </c>
      <c r="Q14" s="100">
        <f>+'Consejos Dist'!Q10</f>
        <v>40000</v>
      </c>
      <c r="R14" s="100">
        <f>+'Consejos Dist'!R10</f>
        <v>40000</v>
      </c>
      <c r="S14" s="141">
        <f>SUM(G14:R14)</f>
        <v>80000</v>
      </c>
      <c r="T14" s="86"/>
      <c r="U14" s="140"/>
    </row>
    <row r="15" spans="1:240" s="81" customFormat="1" ht="27" x14ac:dyDescent="0.25">
      <c r="A15" s="142"/>
      <c r="B15" s="102">
        <v>2941</v>
      </c>
      <c r="C15" s="148" t="str">
        <f>+'Soporte Tecnico (2)'!B5</f>
        <v>Servicios en materia de tecnologías de información y soporte a usuarios</v>
      </c>
      <c r="D15" s="102">
        <v>1</v>
      </c>
      <c r="E15" s="100">
        <f>+'Soporte Tecnico (2)'!E11</f>
        <v>100000</v>
      </c>
      <c r="F15" s="100">
        <f>+'Soporte Tecnico (2)'!F10</f>
        <v>300000</v>
      </c>
      <c r="G15" s="100">
        <f>+'Soporte Tecnico (2)'!G10</f>
        <v>25000</v>
      </c>
      <c r="H15" s="100">
        <f>+'Soporte Tecnico (2)'!H10</f>
        <v>25000</v>
      </c>
      <c r="I15" s="100">
        <f>+'Soporte Tecnico (2)'!I10</f>
        <v>25000</v>
      </c>
      <c r="J15" s="100">
        <f>+'Soporte Tecnico (2)'!J10</f>
        <v>25000</v>
      </c>
      <c r="K15" s="100">
        <f>+'Soporte Tecnico (2)'!K10</f>
        <v>25000</v>
      </c>
      <c r="L15" s="100">
        <f>+'Soporte Tecnico (2)'!L10</f>
        <v>25000</v>
      </c>
      <c r="M15" s="100">
        <f>+'Soporte Tecnico (2)'!M10</f>
        <v>25000</v>
      </c>
      <c r="N15" s="100">
        <f>+'Soporte Tecnico (2)'!N10</f>
        <v>25000</v>
      </c>
      <c r="O15" s="100">
        <f>+'Soporte Tecnico (2)'!O10</f>
        <v>25000</v>
      </c>
      <c r="P15" s="100">
        <f>+'Soporte Tecnico (2)'!P10</f>
        <v>25000</v>
      </c>
      <c r="Q15" s="100">
        <f>+'Soporte Tecnico (2)'!Q10</f>
        <v>25000</v>
      </c>
      <c r="R15" s="100">
        <f>+'Soporte Tecnico (2)'!R10</f>
        <v>25000</v>
      </c>
      <c r="S15" s="141">
        <f>SUM(G15:R15)</f>
        <v>300000</v>
      </c>
      <c r="T15" s="86"/>
      <c r="U15" s="140"/>
    </row>
    <row r="16" spans="1:240" s="81" customFormat="1" x14ac:dyDescent="0.25">
      <c r="A16" s="142"/>
      <c r="B16" s="102"/>
      <c r="C16" s="148"/>
      <c r="D16" s="102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41">
        <f t="shared" ref="S16" si="2">SUM(G16:R16)</f>
        <v>0</v>
      </c>
      <c r="T16" s="86"/>
      <c r="U16" s="140"/>
    </row>
    <row r="17" spans="1:21" s="137" customFormat="1" ht="14.25" thickBot="1" x14ac:dyDescent="0.3">
      <c r="A17" s="129"/>
      <c r="B17" s="107">
        <v>3151</v>
      </c>
      <c r="C17" s="106" t="s">
        <v>133</v>
      </c>
      <c r="D17" s="145"/>
      <c r="E17" s="144"/>
      <c r="F17" s="143">
        <f t="shared" ref="F17:R17" si="3">SUM(F18:F19)</f>
        <v>512430</v>
      </c>
      <c r="G17" s="143">
        <f t="shared" si="3"/>
        <v>0</v>
      </c>
      <c r="H17" s="143">
        <f t="shared" si="3"/>
        <v>0</v>
      </c>
      <c r="I17" s="143">
        <f t="shared" si="3"/>
        <v>0</v>
      </c>
      <c r="J17" s="143">
        <f t="shared" si="3"/>
        <v>0</v>
      </c>
      <c r="K17" s="143">
        <f t="shared" si="3"/>
        <v>0</v>
      </c>
      <c r="L17" s="143">
        <f t="shared" si="3"/>
        <v>0</v>
      </c>
      <c r="M17" s="143">
        <f t="shared" si="3"/>
        <v>0</v>
      </c>
      <c r="N17" s="143">
        <f t="shared" si="3"/>
        <v>0</v>
      </c>
      <c r="O17" s="143">
        <f t="shared" si="3"/>
        <v>0</v>
      </c>
      <c r="P17" s="143">
        <f t="shared" si="3"/>
        <v>0</v>
      </c>
      <c r="Q17" s="143">
        <f t="shared" si="3"/>
        <v>0</v>
      </c>
      <c r="R17" s="143">
        <f t="shared" si="3"/>
        <v>512430</v>
      </c>
      <c r="S17" s="143">
        <f>SUM(G17:R17)</f>
        <v>512430</v>
      </c>
      <c r="T17" s="129"/>
      <c r="U17" s="138"/>
    </row>
    <row r="18" spans="1:21" s="81" customFormat="1" x14ac:dyDescent="0.25">
      <c r="A18" s="142"/>
      <c r="B18" s="102">
        <v>3151</v>
      </c>
      <c r="C18" s="103" t="str">
        <f>+'Infraestructura Tecnológica'!B5</f>
        <v>Infraestructura de tecnologías de información</v>
      </c>
      <c r="D18" s="102">
        <f>+'Infraestructura Tecnológica'!D11</f>
        <v>2208.75</v>
      </c>
      <c r="E18" s="100">
        <f>+'Infraestructura Tecnológica'!E11</f>
        <v>232</v>
      </c>
      <c r="F18" s="100">
        <f>+'Infraestructura Tecnológica'!F10</f>
        <v>512430</v>
      </c>
      <c r="G18" s="100">
        <f>+'Infraestructura Tecnológica'!G10</f>
        <v>0</v>
      </c>
      <c r="H18" s="100">
        <f>+'Infraestructura Tecnológica'!H10</f>
        <v>0</v>
      </c>
      <c r="I18" s="100">
        <f>+'Infraestructura Tecnológica'!I10</f>
        <v>0</v>
      </c>
      <c r="J18" s="100">
        <f>+'Infraestructura Tecnológica'!J10</f>
        <v>0</v>
      </c>
      <c r="K18" s="100">
        <f>+'Infraestructura Tecnológica'!K10</f>
        <v>0</v>
      </c>
      <c r="L18" s="100">
        <f>+'Infraestructura Tecnológica'!L10</f>
        <v>0</v>
      </c>
      <c r="M18" s="100">
        <f>+'Infraestructura Tecnológica'!M10</f>
        <v>0</v>
      </c>
      <c r="N18" s="100">
        <f>+'Infraestructura Tecnológica'!N10</f>
        <v>0</v>
      </c>
      <c r="O18" s="100">
        <f>+'Infraestructura Tecnológica'!O10</f>
        <v>0</v>
      </c>
      <c r="P18" s="100">
        <f>+'Infraestructura Tecnológica'!P10</f>
        <v>0</v>
      </c>
      <c r="Q18" s="100">
        <f>+'Infraestructura Tecnológica'!Q10</f>
        <v>0</v>
      </c>
      <c r="R18" s="100">
        <f>+'Infraestructura Tecnológica'!R10</f>
        <v>512430</v>
      </c>
      <c r="S18" s="141">
        <f>SUM(G18:R18)</f>
        <v>512430</v>
      </c>
      <c r="T18" s="86"/>
      <c r="U18" s="140"/>
    </row>
    <row r="19" spans="1:21" s="81" customFormat="1" x14ac:dyDescent="0.25">
      <c r="A19" s="142"/>
      <c r="B19" s="102"/>
      <c r="C19" s="103"/>
      <c r="D19" s="102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41">
        <f t="shared" ref="S19" si="4">SUM(G19:R19)</f>
        <v>0</v>
      </c>
      <c r="T19" s="86"/>
      <c r="U19" s="140"/>
    </row>
    <row r="20" spans="1:21" s="137" customFormat="1" ht="14.25" thickBot="1" x14ac:dyDescent="0.3">
      <c r="A20" s="129"/>
      <c r="B20" s="107">
        <v>3171</v>
      </c>
      <c r="C20" s="145" t="s">
        <v>132</v>
      </c>
      <c r="D20" s="145"/>
      <c r="E20" s="144"/>
      <c r="F20" s="143">
        <f t="shared" ref="F20:R20" si="5">SUM(F21:F22)</f>
        <v>50000</v>
      </c>
      <c r="G20" s="143">
        <f t="shared" si="5"/>
        <v>0</v>
      </c>
      <c r="H20" s="143">
        <f t="shared" si="5"/>
        <v>0</v>
      </c>
      <c r="I20" s="143">
        <f t="shared" si="5"/>
        <v>0</v>
      </c>
      <c r="J20" s="143">
        <f t="shared" si="5"/>
        <v>0</v>
      </c>
      <c r="K20" s="143">
        <f t="shared" si="5"/>
        <v>0</v>
      </c>
      <c r="L20" s="143">
        <f t="shared" si="5"/>
        <v>0</v>
      </c>
      <c r="M20" s="143">
        <f t="shared" si="5"/>
        <v>0</v>
      </c>
      <c r="N20" s="143">
        <f t="shared" si="5"/>
        <v>0</v>
      </c>
      <c r="O20" s="143">
        <f t="shared" si="5"/>
        <v>0</v>
      </c>
      <c r="P20" s="143">
        <f t="shared" si="5"/>
        <v>0</v>
      </c>
      <c r="Q20" s="143">
        <f t="shared" si="5"/>
        <v>25000</v>
      </c>
      <c r="R20" s="143">
        <f t="shared" si="5"/>
        <v>25000</v>
      </c>
      <c r="S20" s="143">
        <f>SUM(G20:R20)</f>
        <v>50000</v>
      </c>
      <c r="T20" s="129"/>
      <c r="U20" s="138"/>
    </row>
    <row r="21" spans="1:21" s="81" customFormat="1" x14ac:dyDescent="0.25">
      <c r="A21" s="142"/>
      <c r="B21" s="102">
        <v>3171</v>
      </c>
      <c r="C21" s="103" t="str">
        <f>+'Consejos Dist'!B5</f>
        <v>Consejos distritales</v>
      </c>
      <c r="D21" s="102">
        <f>+'Consejos Dist'!D14</f>
        <v>1</v>
      </c>
      <c r="E21" s="152">
        <f>+'Consejos Dist'!E14</f>
        <v>50000</v>
      </c>
      <c r="F21" s="152">
        <f>+'Consejos Dist'!F13</f>
        <v>50000</v>
      </c>
      <c r="G21" s="152">
        <f>+'Consejos Dist'!G13</f>
        <v>0</v>
      </c>
      <c r="H21" s="152">
        <f>+'Consejos Dist'!H13</f>
        <v>0</v>
      </c>
      <c r="I21" s="152">
        <f>+'Consejos Dist'!I13</f>
        <v>0</v>
      </c>
      <c r="J21" s="152">
        <f>+'Consejos Dist'!J13</f>
        <v>0</v>
      </c>
      <c r="K21" s="152">
        <f>+'Consejos Dist'!K13</f>
        <v>0</v>
      </c>
      <c r="L21" s="152">
        <f>+'Consejos Dist'!L13</f>
        <v>0</v>
      </c>
      <c r="M21" s="152">
        <f>+'Consejos Dist'!M13</f>
        <v>0</v>
      </c>
      <c r="N21" s="152">
        <f>+'Consejos Dist'!N13</f>
        <v>0</v>
      </c>
      <c r="O21" s="152">
        <f>+'Consejos Dist'!O13</f>
        <v>0</v>
      </c>
      <c r="P21" s="152">
        <f>+'Consejos Dist'!P13</f>
        <v>0</v>
      </c>
      <c r="Q21" s="152">
        <f>+'Consejos Dist'!Q13</f>
        <v>25000</v>
      </c>
      <c r="R21" s="152">
        <f>+'Consejos Dist'!R13</f>
        <v>25000</v>
      </c>
      <c r="S21" s="141">
        <f>SUM(G21:R21)</f>
        <v>50000</v>
      </c>
      <c r="T21" s="86"/>
      <c r="U21" s="140"/>
    </row>
    <row r="22" spans="1:21" s="81" customFormat="1" x14ac:dyDescent="0.25">
      <c r="A22" s="142"/>
      <c r="B22" s="102"/>
      <c r="C22" s="151"/>
      <c r="D22" s="102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41">
        <f t="shared" ref="S22" si="6">SUM(G22:R22)</f>
        <v>0</v>
      </c>
      <c r="T22" s="86"/>
      <c r="U22" s="140"/>
    </row>
    <row r="23" spans="1:21" s="137" customFormat="1" ht="27.75" thickBot="1" x14ac:dyDescent="0.3">
      <c r="A23" s="129"/>
      <c r="B23" s="107">
        <v>3311</v>
      </c>
      <c r="C23" s="117" t="s">
        <v>131</v>
      </c>
      <c r="D23" s="145"/>
      <c r="E23" s="144"/>
      <c r="F23" s="143">
        <f t="shared" ref="F23:R23" si="7">SUM(F24:F25)</f>
        <v>150000</v>
      </c>
      <c r="G23" s="143">
        <f t="shared" si="7"/>
        <v>12500</v>
      </c>
      <c r="H23" s="143">
        <f t="shared" si="7"/>
        <v>12500</v>
      </c>
      <c r="I23" s="143">
        <f t="shared" si="7"/>
        <v>12500</v>
      </c>
      <c r="J23" s="143">
        <f t="shared" si="7"/>
        <v>12500</v>
      </c>
      <c r="K23" s="143">
        <f t="shared" si="7"/>
        <v>12500</v>
      </c>
      <c r="L23" s="143">
        <f t="shared" si="7"/>
        <v>12500</v>
      </c>
      <c r="M23" s="143">
        <f t="shared" si="7"/>
        <v>12500</v>
      </c>
      <c r="N23" s="143">
        <f t="shared" si="7"/>
        <v>12500</v>
      </c>
      <c r="O23" s="143">
        <f t="shared" si="7"/>
        <v>12500</v>
      </c>
      <c r="P23" s="143">
        <f t="shared" si="7"/>
        <v>12500</v>
      </c>
      <c r="Q23" s="143">
        <f t="shared" si="7"/>
        <v>12500</v>
      </c>
      <c r="R23" s="143">
        <f t="shared" si="7"/>
        <v>12500</v>
      </c>
      <c r="S23" s="143">
        <f>SUM(G23:R23)</f>
        <v>150000</v>
      </c>
      <c r="T23" s="129"/>
      <c r="U23" s="138"/>
    </row>
    <row r="24" spans="1:21" s="81" customFormat="1" x14ac:dyDescent="0.3">
      <c r="A24" s="142"/>
      <c r="B24" s="102">
        <v>3311</v>
      </c>
      <c r="C24" s="103" t="str">
        <f>+'Voto en el Extranjero'!B5</f>
        <v>Voto de los mexicanos en el extranjero</v>
      </c>
      <c r="D24" s="102">
        <f>+'Voto en el Extranjero'!D11</f>
        <v>1</v>
      </c>
      <c r="E24" s="100">
        <f>+'Voto en el Extranjero'!E11</f>
        <v>150000</v>
      </c>
      <c r="F24" s="149">
        <f>+'Voto en el Extranjero'!F10</f>
        <v>150000</v>
      </c>
      <c r="G24" s="149">
        <f>+'Voto en el Extranjero'!G10</f>
        <v>12500</v>
      </c>
      <c r="H24" s="149">
        <f>+'Voto en el Extranjero'!H10</f>
        <v>12500</v>
      </c>
      <c r="I24" s="149">
        <f>+'Voto en el Extranjero'!I10</f>
        <v>12500</v>
      </c>
      <c r="J24" s="149">
        <f>+'Voto en el Extranjero'!J10</f>
        <v>12500</v>
      </c>
      <c r="K24" s="149">
        <f>+'Voto en el Extranjero'!K10</f>
        <v>12500</v>
      </c>
      <c r="L24" s="149">
        <f>+'Voto en el Extranjero'!L10</f>
        <v>12500</v>
      </c>
      <c r="M24" s="149">
        <f>+'Voto en el Extranjero'!M10</f>
        <v>12500</v>
      </c>
      <c r="N24" s="149">
        <f>+'Voto en el Extranjero'!N10</f>
        <v>12500</v>
      </c>
      <c r="O24" s="149">
        <f>+'Voto en el Extranjero'!O10</f>
        <v>12500</v>
      </c>
      <c r="P24" s="149">
        <f>+'Voto en el Extranjero'!P10</f>
        <v>12500</v>
      </c>
      <c r="Q24" s="149">
        <f>+'Voto en el Extranjero'!Q10</f>
        <v>12500</v>
      </c>
      <c r="R24" s="149">
        <f>+'Voto en el Extranjero'!R10</f>
        <v>12500</v>
      </c>
      <c r="S24" s="141">
        <f>SUM(G24:R24)</f>
        <v>150000</v>
      </c>
      <c r="T24" s="86"/>
      <c r="U24" s="140"/>
    </row>
    <row r="25" spans="1:21" s="81" customFormat="1" x14ac:dyDescent="0.25">
      <c r="A25" s="142"/>
      <c r="B25" s="102"/>
      <c r="C25" s="103"/>
      <c r="D25" s="102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41">
        <f t="shared" ref="S25" si="8">SUM(G25:R25)</f>
        <v>0</v>
      </c>
      <c r="T25" s="86"/>
      <c r="U25" s="140"/>
    </row>
    <row r="26" spans="1:21" s="137" customFormat="1" ht="14.25" thickBot="1" x14ac:dyDescent="0.3">
      <c r="A26" s="129"/>
      <c r="B26" s="107">
        <v>3531</v>
      </c>
      <c r="C26" s="106" t="s">
        <v>130</v>
      </c>
      <c r="D26" s="145"/>
      <c r="E26" s="144"/>
      <c r="F26" s="143">
        <f t="shared" ref="F26:R26" si="9">SUM(F27:F28)</f>
        <v>4355500</v>
      </c>
      <c r="G26" s="143">
        <f t="shared" si="9"/>
        <v>250000</v>
      </c>
      <c r="H26" s="143">
        <f t="shared" si="9"/>
        <v>250000</v>
      </c>
      <c r="I26" s="143">
        <f t="shared" si="9"/>
        <v>1393000</v>
      </c>
      <c r="J26" s="143">
        <f t="shared" si="9"/>
        <v>460000</v>
      </c>
      <c r="K26" s="143">
        <f t="shared" si="9"/>
        <v>250000</v>
      </c>
      <c r="L26" s="143">
        <f t="shared" si="9"/>
        <v>252500</v>
      </c>
      <c r="M26" s="143">
        <f t="shared" si="9"/>
        <v>250000</v>
      </c>
      <c r="N26" s="143">
        <f t="shared" si="9"/>
        <v>250000</v>
      </c>
      <c r="O26" s="143">
        <f t="shared" si="9"/>
        <v>250000</v>
      </c>
      <c r="P26" s="143">
        <f t="shared" si="9"/>
        <v>250000</v>
      </c>
      <c r="Q26" s="143">
        <f t="shared" si="9"/>
        <v>250000</v>
      </c>
      <c r="R26" s="143">
        <f t="shared" si="9"/>
        <v>250000</v>
      </c>
      <c r="S26" s="143">
        <f>SUM(G26:R26)</f>
        <v>4355500</v>
      </c>
      <c r="T26" s="129"/>
      <c r="U26" s="138"/>
    </row>
    <row r="27" spans="1:21" s="81" customFormat="1" x14ac:dyDescent="0.3">
      <c r="A27" s="142"/>
      <c r="B27" s="102">
        <v>3531</v>
      </c>
      <c r="C27" s="103" t="str">
        <f>+'Infraestructura Tecnológica'!B5</f>
        <v>Infraestructura de tecnologías de información</v>
      </c>
      <c r="D27" s="102">
        <f>+'Infraestructura Tecnológica'!D14</f>
        <v>1</v>
      </c>
      <c r="E27" s="100">
        <f>+'Infraestructura Tecnológica'!E14</f>
        <v>80000</v>
      </c>
      <c r="F27" s="100">
        <f>+'Infraestructura Tecnológica'!F13</f>
        <v>1355500</v>
      </c>
      <c r="G27" s="100">
        <f>+'Infraestructura Tecnológica'!G13</f>
        <v>0</v>
      </c>
      <c r="H27" s="100">
        <f>+'Infraestructura Tecnológica'!H13</f>
        <v>0</v>
      </c>
      <c r="I27" s="100">
        <f>+'Infraestructura Tecnológica'!I13</f>
        <v>1143000</v>
      </c>
      <c r="J27" s="100">
        <f>+'Infraestructura Tecnológica'!J13</f>
        <v>210000</v>
      </c>
      <c r="K27" s="100">
        <f>+'Infraestructura Tecnológica'!K13</f>
        <v>0</v>
      </c>
      <c r="L27" s="100">
        <f>+'Infraestructura Tecnológica'!L13</f>
        <v>2500</v>
      </c>
      <c r="M27" s="100">
        <f>+'Infraestructura Tecnológica'!M13</f>
        <v>0</v>
      </c>
      <c r="N27" s="100">
        <f>+'Infraestructura Tecnológica'!N13</f>
        <v>0</v>
      </c>
      <c r="O27" s="100">
        <f>+'Infraestructura Tecnológica'!O13</f>
        <v>0</v>
      </c>
      <c r="P27" s="100">
        <f>+'Infraestructura Tecnológica'!P13</f>
        <v>0</v>
      </c>
      <c r="Q27" s="100">
        <f>+'Infraestructura Tecnológica'!Q13</f>
        <v>0</v>
      </c>
      <c r="R27" s="100">
        <f>+'Infraestructura Tecnológica'!R13</f>
        <v>0</v>
      </c>
      <c r="S27" s="149">
        <f t="shared" ref="S27:S28" si="10">SUM(G27:R27)</f>
        <v>1355500</v>
      </c>
      <c r="T27" s="86"/>
      <c r="U27" s="140"/>
    </row>
    <row r="28" spans="1:21" s="81" customFormat="1" ht="27" x14ac:dyDescent="0.3">
      <c r="A28" s="142"/>
      <c r="B28" s="102">
        <v>3531</v>
      </c>
      <c r="C28" s="148" t="str">
        <f>+'Soporte Tecnico (2)'!B5</f>
        <v>Servicios en materia de tecnologías de información y soporte a usuarios</v>
      </c>
      <c r="D28" s="102">
        <f>+'Infraestructura Tecnológica'!D15</f>
        <v>1</v>
      </c>
      <c r="E28" s="100">
        <f>+'Infraestructura Tecnológica'!E15</f>
        <v>130000</v>
      </c>
      <c r="F28" s="100">
        <f>+'Soporte Tecnico (2)'!F18</f>
        <v>3000000</v>
      </c>
      <c r="G28" s="100">
        <f>+'Soporte Tecnico (2)'!G18</f>
        <v>250000</v>
      </c>
      <c r="H28" s="100">
        <f>+'Soporte Tecnico (2)'!H18</f>
        <v>250000</v>
      </c>
      <c r="I28" s="100">
        <f>+'Soporte Tecnico (2)'!I18</f>
        <v>250000</v>
      </c>
      <c r="J28" s="100">
        <f>+'Soporte Tecnico (2)'!J18</f>
        <v>250000</v>
      </c>
      <c r="K28" s="100">
        <f>+'Soporte Tecnico (2)'!K18</f>
        <v>250000</v>
      </c>
      <c r="L28" s="100">
        <f>+'Soporte Tecnico (2)'!L18</f>
        <v>250000</v>
      </c>
      <c r="M28" s="100">
        <f>+'Soporte Tecnico (2)'!M18</f>
        <v>250000</v>
      </c>
      <c r="N28" s="100">
        <f>+'Soporte Tecnico (2)'!N18</f>
        <v>250000</v>
      </c>
      <c r="O28" s="100">
        <f>+'Soporte Tecnico (2)'!O18</f>
        <v>250000</v>
      </c>
      <c r="P28" s="100">
        <f>+'Soporte Tecnico (2)'!P18</f>
        <v>250000</v>
      </c>
      <c r="Q28" s="100">
        <f>+'Soporte Tecnico (2)'!Q18</f>
        <v>250000</v>
      </c>
      <c r="R28" s="100">
        <f>+'Soporte Tecnico (2)'!R18</f>
        <v>250000</v>
      </c>
      <c r="S28" s="149">
        <f t="shared" si="10"/>
        <v>3000000</v>
      </c>
      <c r="T28" s="86"/>
      <c r="U28" s="140"/>
    </row>
    <row r="29" spans="1:21" s="81" customFormat="1" x14ac:dyDescent="0.25">
      <c r="A29" s="142"/>
      <c r="B29" s="102"/>
      <c r="C29" s="103"/>
      <c r="D29" s="102"/>
      <c r="E29" s="100"/>
      <c r="F29" s="100">
        <f>'[1]Socializ. Urna Local'!F63</f>
        <v>0</v>
      </c>
      <c r="G29" s="100">
        <f>'[1]Socializ. Urna Local'!G63</f>
        <v>0</v>
      </c>
      <c r="H29" s="100">
        <f>'[1]Socializ. Urna Local'!H63</f>
        <v>0</v>
      </c>
      <c r="I29" s="100">
        <f>'[1]Socializ. Urna Local'!I63</f>
        <v>0</v>
      </c>
      <c r="J29" s="100">
        <f>'[1]Socializ. Urna Local'!J63</f>
        <v>0</v>
      </c>
      <c r="K29" s="100">
        <f>'[1]Socializ. Urna Local'!K63</f>
        <v>0</v>
      </c>
      <c r="L29" s="100">
        <f>'[1]Socializ. Urna Local'!L63</f>
        <v>0</v>
      </c>
      <c r="M29" s="100">
        <f>'[1]Socializ. Urna Local'!M63</f>
        <v>0</v>
      </c>
      <c r="N29" s="100">
        <f>'[1]Socializ. Urna Local'!N63</f>
        <v>0</v>
      </c>
      <c r="O29" s="100">
        <f>'[1]Socializ. Urna Local'!O63</f>
        <v>0</v>
      </c>
      <c r="P29" s="100">
        <f>'[1]Socializ. Urna Local'!P63</f>
        <v>0</v>
      </c>
      <c r="Q29" s="100">
        <f>'[1]Socializ. Urna Local'!Q63</f>
        <v>0</v>
      </c>
      <c r="R29" s="100">
        <f>'[1]Socializ. Urna Local'!R63</f>
        <v>0</v>
      </c>
      <c r="S29" s="141">
        <f t="shared" ref="S29" si="11">SUM(G29:R29)</f>
        <v>0</v>
      </c>
      <c r="T29" s="86"/>
      <c r="U29" s="140"/>
    </row>
    <row r="30" spans="1:21" s="137" customFormat="1" ht="14.25" thickBot="1" x14ac:dyDescent="0.3">
      <c r="A30" s="129"/>
      <c r="B30" s="107">
        <v>3712</v>
      </c>
      <c r="C30" s="106" t="s">
        <v>129</v>
      </c>
      <c r="D30" s="145"/>
      <c r="E30" s="144">
        <v>0</v>
      </c>
      <c r="F30" s="143">
        <f t="shared" ref="F30:R30" si="12">SUM(F31:F32)</f>
        <v>600000</v>
      </c>
      <c r="G30" s="143">
        <f t="shared" si="12"/>
        <v>0</v>
      </c>
      <c r="H30" s="143">
        <f t="shared" si="12"/>
        <v>0</v>
      </c>
      <c r="I30" s="143">
        <f t="shared" si="12"/>
        <v>0</v>
      </c>
      <c r="J30" s="143">
        <f t="shared" si="12"/>
        <v>0</v>
      </c>
      <c r="K30" s="143">
        <f t="shared" si="12"/>
        <v>0</v>
      </c>
      <c r="L30" s="143">
        <f t="shared" si="12"/>
        <v>0</v>
      </c>
      <c r="M30" s="143">
        <f t="shared" si="12"/>
        <v>100000</v>
      </c>
      <c r="N30" s="143">
        <f t="shared" si="12"/>
        <v>100000</v>
      </c>
      <c r="O30" s="143">
        <f t="shared" si="12"/>
        <v>100000</v>
      </c>
      <c r="P30" s="143">
        <f t="shared" si="12"/>
        <v>100000</v>
      </c>
      <c r="Q30" s="143">
        <f t="shared" si="12"/>
        <v>100000</v>
      </c>
      <c r="R30" s="143">
        <f t="shared" si="12"/>
        <v>100000</v>
      </c>
      <c r="S30" s="143">
        <f>SUM(G30:R30)</f>
        <v>600000</v>
      </c>
      <c r="T30" s="129"/>
      <c r="U30" s="138"/>
    </row>
    <row r="31" spans="1:21" s="81" customFormat="1" x14ac:dyDescent="0.25">
      <c r="A31" s="142"/>
      <c r="B31" s="102">
        <v>3712</v>
      </c>
      <c r="C31" s="103" t="str">
        <f>+'Voto en el Extranjero'!B5</f>
        <v>Voto de los mexicanos en el extranjero</v>
      </c>
      <c r="D31" s="102">
        <f>+'Voto en el Extranjero'!D14</f>
        <v>1</v>
      </c>
      <c r="E31" s="100">
        <f>+'Voto en el Extranjero'!E14</f>
        <v>600000</v>
      </c>
      <c r="F31" s="100">
        <f>+'Voto en el Extranjero'!F13</f>
        <v>600000</v>
      </c>
      <c r="G31" s="100">
        <f>+'Voto en el Extranjero'!G13</f>
        <v>0</v>
      </c>
      <c r="H31" s="100">
        <f>+'Voto en el Extranjero'!H13</f>
        <v>0</v>
      </c>
      <c r="I31" s="100">
        <f>+'Voto en el Extranjero'!I13</f>
        <v>0</v>
      </c>
      <c r="J31" s="100">
        <f>+'Voto en el Extranjero'!J13</f>
        <v>0</v>
      </c>
      <c r="K31" s="100">
        <f>+'Voto en el Extranjero'!K13</f>
        <v>0</v>
      </c>
      <c r="L31" s="100">
        <f>+'Voto en el Extranjero'!L13</f>
        <v>0</v>
      </c>
      <c r="M31" s="100">
        <f>+'Voto en el Extranjero'!M13</f>
        <v>100000</v>
      </c>
      <c r="N31" s="100">
        <f>+'Voto en el Extranjero'!N13</f>
        <v>100000</v>
      </c>
      <c r="O31" s="100">
        <f>+'Voto en el Extranjero'!O13</f>
        <v>100000</v>
      </c>
      <c r="P31" s="100">
        <f>+'Voto en el Extranjero'!P13</f>
        <v>100000</v>
      </c>
      <c r="Q31" s="100">
        <f>+'Voto en el Extranjero'!Q13</f>
        <v>100000</v>
      </c>
      <c r="R31" s="100">
        <f>+'Voto en el Extranjero'!R13</f>
        <v>100000</v>
      </c>
      <c r="S31" s="141">
        <f>SUM(G31:R31)</f>
        <v>600000</v>
      </c>
      <c r="T31" s="86"/>
      <c r="U31" s="140"/>
    </row>
    <row r="32" spans="1:21" s="81" customFormat="1" x14ac:dyDescent="0.25">
      <c r="A32" s="142"/>
      <c r="B32" s="102"/>
      <c r="C32" s="103"/>
      <c r="D32" s="102"/>
      <c r="E32" s="100"/>
      <c r="F32" s="100">
        <f>'[1]Socializ. Urna Local'!F67</f>
        <v>0</v>
      </c>
      <c r="G32" s="100">
        <f>'[1]Socializ. Urna Local'!G67</f>
        <v>0</v>
      </c>
      <c r="H32" s="100">
        <f>'[1]Socializ. Urna Local'!H67</f>
        <v>0</v>
      </c>
      <c r="I32" s="100">
        <f>'[1]Socializ. Urna Local'!I67</f>
        <v>0</v>
      </c>
      <c r="J32" s="100">
        <f>'[1]Socializ. Urna Local'!J67</f>
        <v>0</v>
      </c>
      <c r="K32" s="100">
        <f>'[1]Socializ. Urna Local'!K67</f>
        <v>0</v>
      </c>
      <c r="L32" s="100">
        <f>'[1]Socializ. Urna Local'!L67</f>
        <v>0</v>
      </c>
      <c r="M32" s="100">
        <f>'[1]Socializ. Urna Local'!M67</f>
        <v>0</v>
      </c>
      <c r="N32" s="100">
        <f>'[1]Socializ. Urna Local'!N67</f>
        <v>0</v>
      </c>
      <c r="O32" s="100">
        <f>'[1]Socializ. Urna Local'!O67</f>
        <v>0</v>
      </c>
      <c r="P32" s="100">
        <f>'[1]Socializ. Urna Local'!P67</f>
        <v>0</v>
      </c>
      <c r="Q32" s="100">
        <f>'[1]Socializ. Urna Local'!Q67</f>
        <v>0</v>
      </c>
      <c r="R32" s="100">
        <f>'[1]Socializ. Urna Local'!R67</f>
        <v>0</v>
      </c>
      <c r="S32" s="141">
        <f t="shared" ref="S32" si="13">SUM(G32:R32)</f>
        <v>0</v>
      </c>
      <c r="T32" s="86"/>
      <c r="U32" s="140"/>
    </row>
    <row r="33" spans="1:21" s="137" customFormat="1" ht="17.45" customHeight="1" thickBot="1" x14ac:dyDescent="0.3">
      <c r="A33" s="129"/>
      <c r="B33" s="107">
        <v>3751</v>
      </c>
      <c r="C33" s="106" t="s">
        <v>128</v>
      </c>
      <c r="D33" s="145"/>
      <c r="E33" s="144"/>
      <c r="F33" s="143">
        <f t="shared" ref="F33:R33" si="14">SUM(F34:F36)</f>
        <v>1060000</v>
      </c>
      <c r="G33" s="143">
        <f t="shared" si="14"/>
        <v>75000</v>
      </c>
      <c r="H33" s="143">
        <f t="shared" si="14"/>
        <v>75000</v>
      </c>
      <c r="I33" s="143">
        <f t="shared" si="14"/>
        <v>75000</v>
      </c>
      <c r="J33" s="143">
        <f t="shared" si="14"/>
        <v>75000</v>
      </c>
      <c r="K33" s="143">
        <f t="shared" si="14"/>
        <v>75000</v>
      </c>
      <c r="L33" s="143">
        <f t="shared" si="14"/>
        <v>75000</v>
      </c>
      <c r="M33" s="143">
        <f t="shared" si="14"/>
        <v>75000</v>
      </c>
      <c r="N33" s="143">
        <f t="shared" si="14"/>
        <v>75000</v>
      </c>
      <c r="O33" s="143">
        <f t="shared" si="14"/>
        <v>75000</v>
      </c>
      <c r="P33" s="143">
        <f t="shared" si="14"/>
        <v>75000</v>
      </c>
      <c r="Q33" s="143">
        <f t="shared" si="14"/>
        <v>155000</v>
      </c>
      <c r="R33" s="143">
        <f t="shared" si="14"/>
        <v>155000</v>
      </c>
      <c r="S33" s="143">
        <f>SUM(G33:R33)</f>
        <v>1060000</v>
      </c>
      <c r="T33" s="129"/>
      <c r="U33" s="138"/>
    </row>
    <row r="34" spans="1:21" s="81" customFormat="1" x14ac:dyDescent="0.25">
      <c r="A34" s="142"/>
      <c r="B34" s="102">
        <v>3751</v>
      </c>
      <c r="C34" s="103" t="str">
        <f>+'Consejos Dist'!B5</f>
        <v>Consejos distritales</v>
      </c>
      <c r="D34" s="102">
        <v>1</v>
      </c>
      <c r="E34" s="100">
        <f>+'Consejos Dist'!E17</f>
        <v>160000</v>
      </c>
      <c r="F34" s="100">
        <f>+'Consejos Dist'!F16</f>
        <v>160000</v>
      </c>
      <c r="G34" s="100">
        <f>+'Consejos Dist'!G16</f>
        <v>0</v>
      </c>
      <c r="H34" s="100">
        <f>+'Consejos Dist'!H16</f>
        <v>0</v>
      </c>
      <c r="I34" s="100">
        <f>+'Consejos Dist'!I16</f>
        <v>0</v>
      </c>
      <c r="J34" s="100">
        <f>+'Consejos Dist'!J16</f>
        <v>0</v>
      </c>
      <c r="K34" s="100">
        <f>+'Consejos Dist'!K16</f>
        <v>0</v>
      </c>
      <c r="L34" s="100">
        <f>+'Consejos Dist'!L16</f>
        <v>0</v>
      </c>
      <c r="M34" s="100">
        <f>+'Consejos Dist'!M16</f>
        <v>0</v>
      </c>
      <c r="N34" s="100">
        <f>+'Consejos Dist'!N16</f>
        <v>0</v>
      </c>
      <c r="O34" s="100">
        <f>+'Consejos Dist'!O16</f>
        <v>0</v>
      </c>
      <c r="P34" s="100">
        <f>+'Consejos Dist'!P16</f>
        <v>0</v>
      </c>
      <c r="Q34" s="100">
        <f>+'Consejos Dist'!Q16</f>
        <v>80000</v>
      </c>
      <c r="R34" s="100">
        <f>+'Consejos Dist'!R16</f>
        <v>80000</v>
      </c>
      <c r="S34" s="141">
        <f>SUM(G34:R34)</f>
        <v>160000</v>
      </c>
      <c r="T34" s="86"/>
      <c r="U34" s="140"/>
    </row>
    <row r="35" spans="1:21" s="81" customFormat="1" x14ac:dyDescent="0.25">
      <c r="A35" s="142"/>
      <c r="B35" s="102">
        <v>3751</v>
      </c>
      <c r="C35" s="141" t="str">
        <f>+'Urna Electronica (2)'!B5</f>
        <v>Urna Electrónica</v>
      </c>
      <c r="D35" s="102">
        <f>+'Urna Electronica (2)'!D11</f>
        <v>1</v>
      </c>
      <c r="E35" s="100">
        <f>+'Urna Electronica (2)'!E11</f>
        <v>300000</v>
      </c>
      <c r="F35" s="100">
        <f>+'Urna Electronica (2)'!F10</f>
        <v>900000</v>
      </c>
      <c r="G35" s="100">
        <f>+'Urna Electronica (2)'!G10</f>
        <v>75000</v>
      </c>
      <c r="H35" s="100">
        <f>+'Urna Electronica (2)'!H10</f>
        <v>75000</v>
      </c>
      <c r="I35" s="100">
        <f>+'Urna Electronica (2)'!I10</f>
        <v>75000</v>
      </c>
      <c r="J35" s="100">
        <f>+'Urna Electronica (2)'!J10</f>
        <v>75000</v>
      </c>
      <c r="K35" s="100">
        <f>+'Urna Electronica (2)'!K10</f>
        <v>75000</v>
      </c>
      <c r="L35" s="100">
        <f>+'Urna Electronica (2)'!L10</f>
        <v>75000</v>
      </c>
      <c r="M35" s="100">
        <f>+'Urna Electronica (2)'!M10</f>
        <v>75000</v>
      </c>
      <c r="N35" s="100">
        <f>+'Urna Electronica (2)'!N10</f>
        <v>75000</v>
      </c>
      <c r="O35" s="100">
        <f>+'Urna Electronica (2)'!O10</f>
        <v>75000</v>
      </c>
      <c r="P35" s="100">
        <f>+'Urna Electronica (2)'!P10</f>
        <v>75000</v>
      </c>
      <c r="Q35" s="100">
        <f>+'Urna Electronica (2)'!Q10</f>
        <v>75000</v>
      </c>
      <c r="R35" s="100">
        <f>+'Urna Electronica (2)'!R10</f>
        <v>75000</v>
      </c>
      <c r="S35" s="141">
        <f t="shared" ref="S35:S36" si="15">SUM(G35:R35)</f>
        <v>900000</v>
      </c>
      <c r="T35" s="86"/>
      <c r="U35" s="140"/>
    </row>
    <row r="36" spans="1:21" s="81" customFormat="1" x14ac:dyDescent="0.25">
      <c r="A36" s="142"/>
      <c r="B36" s="102"/>
      <c r="C36" s="103"/>
      <c r="D36" s="102"/>
      <c r="E36" s="100">
        <f>+'Urna Electronica (2)'!E14</f>
        <v>0</v>
      </c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41">
        <f t="shared" si="15"/>
        <v>0</v>
      </c>
      <c r="T36" s="86"/>
      <c r="U36" s="140"/>
    </row>
    <row r="37" spans="1:21" s="137" customFormat="1" ht="14.25" thickBot="1" x14ac:dyDescent="0.3">
      <c r="A37" s="129"/>
      <c r="B37" s="107">
        <v>3761</v>
      </c>
      <c r="C37" s="106" t="s">
        <v>127</v>
      </c>
      <c r="D37" s="145"/>
      <c r="E37" s="144"/>
      <c r="F37" s="143">
        <f t="shared" ref="F37:R37" si="16">SUM(F38:F39)</f>
        <v>2000000</v>
      </c>
      <c r="G37" s="143">
        <f t="shared" si="16"/>
        <v>0</v>
      </c>
      <c r="H37" s="143">
        <f t="shared" si="16"/>
        <v>0</v>
      </c>
      <c r="I37" s="143">
        <f t="shared" si="16"/>
        <v>0</v>
      </c>
      <c r="J37" s="143">
        <f t="shared" si="16"/>
        <v>0</v>
      </c>
      <c r="K37" s="143">
        <f t="shared" si="16"/>
        <v>0</v>
      </c>
      <c r="L37" s="143">
        <f t="shared" si="16"/>
        <v>0</v>
      </c>
      <c r="M37" s="143">
        <f t="shared" si="16"/>
        <v>333333.33333333331</v>
      </c>
      <c r="N37" s="143">
        <f t="shared" si="16"/>
        <v>333333.33333333331</v>
      </c>
      <c r="O37" s="143">
        <f t="shared" si="16"/>
        <v>333333.33333333331</v>
      </c>
      <c r="P37" s="143">
        <f t="shared" si="16"/>
        <v>333333.33333333331</v>
      </c>
      <c r="Q37" s="143">
        <f t="shared" si="16"/>
        <v>333333.33333333331</v>
      </c>
      <c r="R37" s="143">
        <f t="shared" si="16"/>
        <v>333333.33333333331</v>
      </c>
      <c r="S37" s="143">
        <f>SUM(G37:R37)</f>
        <v>1999999.9999999998</v>
      </c>
      <c r="T37" s="129"/>
      <c r="U37" s="138"/>
    </row>
    <row r="38" spans="1:21" s="81" customFormat="1" x14ac:dyDescent="0.25">
      <c r="A38" s="142"/>
      <c r="B38" s="102">
        <v>3761</v>
      </c>
      <c r="C38" s="103" t="str">
        <f>+'Voto en el Extranjero'!B5</f>
        <v>Voto de los mexicanos en el extranjero</v>
      </c>
      <c r="D38" s="102">
        <f>+'Voto en el Extranjero'!D17</f>
        <v>1</v>
      </c>
      <c r="E38" s="100">
        <f>+'Voto en el Extranjero'!E17</f>
        <v>2000000</v>
      </c>
      <c r="F38" s="100">
        <f>+'Voto en el Extranjero'!F16</f>
        <v>2000000</v>
      </c>
      <c r="G38" s="100">
        <f>+'Voto en el Extranjero'!G16</f>
        <v>0</v>
      </c>
      <c r="H38" s="100">
        <f>+'Voto en el Extranjero'!H16</f>
        <v>0</v>
      </c>
      <c r="I38" s="100">
        <f>+'Voto en el Extranjero'!I16</f>
        <v>0</v>
      </c>
      <c r="J38" s="100">
        <f>+'Voto en el Extranjero'!J16</f>
        <v>0</v>
      </c>
      <c r="K38" s="100">
        <f>+'Voto en el Extranjero'!K16</f>
        <v>0</v>
      </c>
      <c r="L38" s="100">
        <f>+'Voto en el Extranjero'!L16</f>
        <v>0</v>
      </c>
      <c r="M38" s="100">
        <f>+'Voto en el Extranjero'!M16</f>
        <v>333333.33333333331</v>
      </c>
      <c r="N38" s="100">
        <f>+'Voto en el Extranjero'!N16</f>
        <v>333333.33333333331</v>
      </c>
      <c r="O38" s="100">
        <f>+'Voto en el Extranjero'!O16</f>
        <v>333333.33333333331</v>
      </c>
      <c r="P38" s="100">
        <f>+'Voto en el Extranjero'!P16</f>
        <v>333333.33333333331</v>
      </c>
      <c r="Q38" s="100">
        <f>+'Voto en el Extranjero'!Q16</f>
        <v>333333.33333333331</v>
      </c>
      <c r="R38" s="100">
        <f>+'Voto en el Extranjero'!R16</f>
        <v>333333.33333333331</v>
      </c>
      <c r="S38" s="141">
        <f>SUM(G38:R38)</f>
        <v>1999999.9999999998</v>
      </c>
      <c r="T38" s="86"/>
      <c r="U38" s="140"/>
    </row>
    <row r="39" spans="1:21" s="81" customFormat="1" x14ac:dyDescent="0.25">
      <c r="A39" s="142"/>
      <c r="B39" s="102"/>
      <c r="C39" s="103"/>
      <c r="D39" s="102"/>
      <c r="E39" s="100"/>
      <c r="F39" s="100">
        <f>'[1]Socializ. Urna Local'!F83</f>
        <v>0</v>
      </c>
      <c r="G39" s="100">
        <f>'[1]Socializ. Urna Local'!G83</f>
        <v>0</v>
      </c>
      <c r="H39" s="100">
        <f>'[1]Socializ. Urna Local'!H83</f>
        <v>0</v>
      </c>
      <c r="I39" s="100">
        <f>'[1]Socializ. Urna Local'!I83</f>
        <v>0</v>
      </c>
      <c r="J39" s="100">
        <f>'[1]Socializ. Urna Local'!J83</f>
        <v>0</v>
      </c>
      <c r="K39" s="100">
        <f>'[1]Socializ. Urna Local'!K83</f>
        <v>0</v>
      </c>
      <c r="L39" s="100">
        <f>'[1]Socializ. Urna Local'!L83</f>
        <v>0</v>
      </c>
      <c r="M39" s="100">
        <f>'[1]Socializ. Urna Local'!M83</f>
        <v>0</v>
      </c>
      <c r="N39" s="100">
        <f>'[1]Socializ. Urna Local'!N83</f>
        <v>0</v>
      </c>
      <c r="O39" s="100">
        <f>'[1]Socializ. Urna Local'!O83</f>
        <v>0</v>
      </c>
      <c r="P39" s="100">
        <f>'[1]Socializ. Urna Local'!P83</f>
        <v>0</v>
      </c>
      <c r="Q39" s="100">
        <f>'[1]Socializ. Urna Local'!Q83</f>
        <v>0</v>
      </c>
      <c r="R39" s="100">
        <f>'[1]Socializ. Urna Local'!R83</f>
        <v>0</v>
      </c>
      <c r="S39" s="141">
        <f t="shared" ref="S39" si="17">SUM(G39:R39)</f>
        <v>0</v>
      </c>
      <c r="T39" s="86"/>
      <c r="U39" s="140"/>
    </row>
    <row r="40" spans="1:21" s="137" customFormat="1" ht="14.25" thickBot="1" x14ac:dyDescent="0.35">
      <c r="A40" s="129"/>
      <c r="B40" s="147">
        <v>3791</v>
      </c>
      <c r="C40" s="146" t="s">
        <v>126</v>
      </c>
      <c r="D40" s="145"/>
      <c r="E40" s="144"/>
      <c r="F40" s="143">
        <f t="shared" ref="F40:R40" si="18">SUM(F41:F42)</f>
        <v>420000</v>
      </c>
      <c r="G40" s="143">
        <f t="shared" si="18"/>
        <v>35000</v>
      </c>
      <c r="H40" s="143">
        <f t="shared" si="18"/>
        <v>35000</v>
      </c>
      <c r="I40" s="143">
        <f t="shared" si="18"/>
        <v>35000</v>
      </c>
      <c r="J40" s="143">
        <f t="shared" si="18"/>
        <v>35000</v>
      </c>
      <c r="K40" s="143">
        <f t="shared" si="18"/>
        <v>35000</v>
      </c>
      <c r="L40" s="143">
        <f t="shared" si="18"/>
        <v>35000</v>
      </c>
      <c r="M40" s="143">
        <f t="shared" si="18"/>
        <v>35000</v>
      </c>
      <c r="N40" s="143">
        <f t="shared" si="18"/>
        <v>35000</v>
      </c>
      <c r="O40" s="143">
        <f t="shared" si="18"/>
        <v>35000</v>
      </c>
      <c r="P40" s="143">
        <f t="shared" si="18"/>
        <v>35000</v>
      </c>
      <c r="Q40" s="143">
        <f t="shared" si="18"/>
        <v>35000</v>
      </c>
      <c r="R40" s="143">
        <f t="shared" si="18"/>
        <v>35000</v>
      </c>
      <c r="S40" s="143">
        <f>SUM(G40:R40)</f>
        <v>420000</v>
      </c>
      <c r="T40" s="129"/>
      <c r="U40" s="138"/>
    </row>
    <row r="41" spans="1:21" s="81" customFormat="1" x14ac:dyDescent="0.25">
      <c r="A41" s="142"/>
      <c r="B41" s="102">
        <v>3791</v>
      </c>
      <c r="C41" s="103" t="str">
        <f>+'Voto en el Extranjero'!B5</f>
        <v>Voto de los mexicanos en el extranjero</v>
      </c>
      <c r="D41" s="102">
        <f>+'Voto en el Extranjero'!D20</f>
        <v>1</v>
      </c>
      <c r="E41" s="100">
        <f>+'Voto en el Extranjero'!E20</f>
        <v>420000</v>
      </c>
      <c r="F41" s="100">
        <f>+'Voto en el Extranjero'!F19</f>
        <v>420000</v>
      </c>
      <c r="G41" s="100">
        <f>+'Voto en el Extranjero'!G19</f>
        <v>35000</v>
      </c>
      <c r="H41" s="100">
        <f>+'Voto en el Extranjero'!H19</f>
        <v>35000</v>
      </c>
      <c r="I41" s="100">
        <f>+'Voto en el Extranjero'!I19</f>
        <v>35000</v>
      </c>
      <c r="J41" s="100">
        <f>+'Voto en el Extranjero'!J19</f>
        <v>35000</v>
      </c>
      <c r="K41" s="100">
        <f>+'Voto en el Extranjero'!K19</f>
        <v>35000</v>
      </c>
      <c r="L41" s="100">
        <f>+'Voto en el Extranjero'!L19</f>
        <v>35000</v>
      </c>
      <c r="M41" s="100">
        <f>+'Voto en el Extranjero'!M19</f>
        <v>35000</v>
      </c>
      <c r="N41" s="100">
        <f>+'Voto en el Extranjero'!N19</f>
        <v>35000</v>
      </c>
      <c r="O41" s="100">
        <f>+'Voto en el Extranjero'!O19</f>
        <v>35000</v>
      </c>
      <c r="P41" s="100">
        <f>+'Voto en el Extranjero'!P19</f>
        <v>35000</v>
      </c>
      <c r="Q41" s="100">
        <f>+'Voto en el Extranjero'!Q19</f>
        <v>35000</v>
      </c>
      <c r="R41" s="100">
        <f>+'Voto en el Extranjero'!R19</f>
        <v>35000</v>
      </c>
      <c r="S41" s="141">
        <f>SUM(G41:R41)</f>
        <v>420000</v>
      </c>
      <c r="T41" s="86"/>
      <c r="U41" s="140"/>
    </row>
    <row r="42" spans="1:21" s="81" customFormat="1" x14ac:dyDescent="0.25">
      <c r="A42" s="142"/>
      <c r="B42" s="102"/>
      <c r="C42" s="103"/>
      <c r="D42" s="102"/>
      <c r="E42" s="100"/>
      <c r="F42" s="100">
        <f>'[1]Socializ. Urna Local'!F91</f>
        <v>0</v>
      </c>
      <c r="G42" s="100">
        <f>'[1]Socializ. Urna Local'!G91</f>
        <v>0</v>
      </c>
      <c r="H42" s="100">
        <f>'[1]Socializ. Urna Local'!H91</f>
        <v>0</v>
      </c>
      <c r="I42" s="100">
        <f>'[1]Socializ. Urna Local'!I91</f>
        <v>0</v>
      </c>
      <c r="J42" s="100">
        <f>'[1]Socializ. Urna Local'!J91</f>
        <v>0</v>
      </c>
      <c r="K42" s="100">
        <f>'[1]Socializ. Urna Local'!K91</f>
        <v>0</v>
      </c>
      <c r="L42" s="100">
        <f>'[1]Socializ. Urna Local'!L91</f>
        <v>0</v>
      </c>
      <c r="M42" s="100">
        <f>'[1]Socializ. Urna Local'!M91</f>
        <v>0</v>
      </c>
      <c r="N42" s="100">
        <f>'[1]Socializ. Urna Local'!N91</f>
        <v>0</v>
      </c>
      <c r="O42" s="100">
        <f>'[1]Socializ. Urna Local'!O91</f>
        <v>0</v>
      </c>
      <c r="P42" s="100">
        <f>'[1]Socializ. Urna Local'!P91</f>
        <v>0</v>
      </c>
      <c r="Q42" s="100">
        <f>'[1]Socializ. Urna Local'!Q91</f>
        <v>0</v>
      </c>
      <c r="R42" s="100">
        <f>'[1]Socializ. Urna Local'!R91</f>
        <v>0</v>
      </c>
      <c r="S42" s="141">
        <f t="shared" ref="S42" si="19">SUM(G42:R42)</f>
        <v>0</v>
      </c>
      <c r="T42" s="86"/>
      <c r="U42" s="140"/>
    </row>
    <row r="43" spans="1:21" s="137" customFormat="1" ht="14.25" thickBot="1" x14ac:dyDescent="0.3">
      <c r="A43" s="129"/>
      <c r="B43" s="107">
        <v>5641</v>
      </c>
      <c r="C43" s="106" t="s">
        <v>125</v>
      </c>
      <c r="D43" s="145"/>
      <c r="E43" s="144"/>
      <c r="F43" s="143">
        <f t="shared" ref="F43:R43" si="20">SUM(F44:F45)</f>
        <v>100000</v>
      </c>
      <c r="G43" s="143">
        <f t="shared" si="20"/>
        <v>100000</v>
      </c>
      <c r="H43" s="143">
        <f t="shared" si="20"/>
        <v>0</v>
      </c>
      <c r="I43" s="143">
        <f t="shared" si="20"/>
        <v>0</v>
      </c>
      <c r="J43" s="143">
        <f t="shared" si="20"/>
        <v>0</v>
      </c>
      <c r="K43" s="143">
        <f t="shared" si="20"/>
        <v>0</v>
      </c>
      <c r="L43" s="143">
        <f t="shared" si="20"/>
        <v>0</v>
      </c>
      <c r="M43" s="143">
        <f t="shared" si="20"/>
        <v>0</v>
      </c>
      <c r="N43" s="143">
        <f t="shared" si="20"/>
        <v>0</v>
      </c>
      <c r="O43" s="143">
        <f t="shared" si="20"/>
        <v>0</v>
      </c>
      <c r="P43" s="143">
        <f t="shared" si="20"/>
        <v>0</v>
      </c>
      <c r="Q43" s="143">
        <f t="shared" si="20"/>
        <v>0</v>
      </c>
      <c r="R43" s="143">
        <f t="shared" si="20"/>
        <v>0</v>
      </c>
      <c r="S43" s="143">
        <f>SUM(G43:R43)</f>
        <v>100000</v>
      </c>
      <c r="T43" s="129"/>
      <c r="U43" s="138"/>
    </row>
    <row r="44" spans="1:21" s="81" customFormat="1" x14ac:dyDescent="0.25">
      <c r="A44" s="142"/>
      <c r="B44" s="102">
        <v>5641</v>
      </c>
      <c r="C44" s="103" t="str">
        <f>+'Infraestructura Tecnológica'!B5</f>
        <v>Infraestructura de tecnologías de información</v>
      </c>
      <c r="D44" s="102">
        <f>+'Infraestructura Tecnológica'!D24</f>
        <v>1</v>
      </c>
      <c r="E44" s="100">
        <f>+'Infraestructura Tecnológica'!E24</f>
        <v>100000</v>
      </c>
      <c r="F44" s="100">
        <f>+'Infraestructura Tecnológica'!F23</f>
        <v>100000</v>
      </c>
      <c r="G44" s="100">
        <f>+'Infraestructura Tecnológica'!G23</f>
        <v>100000</v>
      </c>
      <c r="H44" s="100">
        <f>+'Infraestructura Tecnológica'!H23</f>
        <v>0</v>
      </c>
      <c r="I44" s="100">
        <f>+'Infraestructura Tecnológica'!I23</f>
        <v>0</v>
      </c>
      <c r="J44" s="100">
        <f>+'Infraestructura Tecnológica'!J23</f>
        <v>0</v>
      </c>
      <c r="K44" s="100">
        <f>+'Infraestructura Tecnológica'!K23</f>
        <v>0</v>
      </c>
      <c r="L44" s="100">
        <f>+'Infraestructura Tecnológica'!L23</f>
        <v>0</v>
      </c>
      <c r="M44" s="100">
        <f>+'Infraestructura Tecnológica'!M23</f>
        <v>0</v>
      </c>
      <c r="N44" s="100">
        <f>+'Infraestructura Tecnológica'!N23</f>
        <v>0</v>
      </c>
      <c r="O44" s="100">
        <f>+'Infraestructura Tecnológica'!O23</f>
        <v>0</v>
      </c>
      <c r="P44" s="100">
        <f>+'Infraestructura Tecnológica'!P23</f>
        <v>0</v>
      </c>
      <c r="Q44" s="100">
        <f>+'Infraestructura Tecnológica'!Q23</f>
        <v>0</v>
      </c>
      <c r="R44" s="100">
        <f>+'Infraestructura Tecnológica'!R23</f>
        <v>0</v>
      </c>
      <c r="S44" s="141">
        <f>SUM(G44:R44)</f>
        <v>100000</v>
      </c>
      <c r="T44" s="86"/>
      <c r="U44" s="140"/>
    </row>
    <row r="45" spans="1:21" s="81" customFormat="1" x14ac:dyDescent="0.25">
      <c r="A45" s="142"/>
      <c r="B45" s="102"/>
      <c r="C45" s="148"/>
      <c r="D45" s="102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41">
        <f t="shared" ref="S45" si="21">SUM(G45:R45)</f>
        <v>0</v>
      </c>
      <c r="T45" s="86"/>
      <c r="U45" s="140"/>
    </row>
    <row r="46" spans="1:21" s="137" customFormat="1" ht="14.25" thickBot="1" x14ac:dyDescent="0.35">
      <c r="A46" s="129"/>
      <c r="B46" s="107">
        <v>5651</v>
      </c>
      <c r="C46" s="146" t="s">
        <v>124</v>
      </c>
      <c r="D46" s="145"/>
      <c r="E46" s="144"/>
      <c r="F46" s="143">
        <f t="shared" ref="F46:R46" si="22">SUM(F47:F48)</f>
        <v>8835000</v>
      </c>
      <c r="G46" s="143">
        <f t="shared" si="22"/>
        <v>0</v>
      </c>
      <c r="H46" s="143">
        <f t="shared" si="22"/>
        <v>0</v>
      </c>
      <c r="I46" s="143">
        <f t="shared" si="22"/>
        <v>0</v>
      </c>
      <c r="J46" s="143">
        <f t="shared" si="22"/>
        <v>0</v>
      </c>
      <c r="K46" s="143">
        <f t="shared" si="22"/>
        <v>0</v>
      </c>
      <c r="L46" s="143">
        <f t="shared" si="22"/>
        <v>0</v>
      </c>
      <c r="M46" s="143">
        <f t="shared" si="22"/>
        <v>0</v>
      </c>
      <c r="N46" s="143">
        <f t="shared" si="22"/>
        <v>0</v>
      </c>
      <c r="O46" s="143">
        <f t="shared" si="22"/>
        <v>0</v>
      </c>
      <c r="P46" s="143">
        <f t="shared" si="22"/>
        <v>0</v>
      </c>
      <c r="Q46" s="143">
        <f t="shared" si="22"/>
        <v>0</v>
      </c>
      <c r="R46" s="143">
        <f t="shared" si="22"/>
        <v>8835000</v>
      </c>
      <c r="S46" s="143">
        <f>SUM(G46:R46)</f>
        <v>8835000</v>
      </c>
      <c r="T46" s="129"/>
      <c r="U46" s="138"/>
    </row>
    <row r="47" spans="1:21" s="81" customFormat="1" x14ac:dyDescent="0.25">
      <c r="A47" s="142"/>
      <c r="B47" s="102">
        <v>5651</v>
      </c>
      <c r="C47" s="103" t="str">
        <f>+'Infraestructura Tecnológica'!B5</f>
        <v>Infraestructura de tecnologías de información</v>
      </c>
      <c r="D47" s="102">
        <f>+'Infraestructura Tecnológica'!D27</f>
        <v>2208.75</v>
      </c>
      <c r="E47" s="100">
        <f>+'Infraestructura Tecnológica'!E27</f>
        <v>4000</v>
      </c>
      <c r="F47" s="100">
        <f>+'Infraestructura Tecnológica'!F26</f>
        <v>8835000</v>
      </c>
      <c r="G47" s="100">
        <f>+'Infraestructura Tecnológica'!G26</f>
        <v>0</v>
      </c>
      <c r="H47" s="100">
        <f>+'Infraestructura Tecnológica'!H26</f>
        <v>0</v>
      </c>
      <c r="I47" s="100">
        <f>+'Infraestructura Tecnológica'!I26</f>
        <v>0</v>
      </c>
      <c r="J47" s="100">
        <f>+'Infraestructura Tecnológica'!J26</f>
        <v>0</v>
      </c>
      <c r="K47" s="100">
        <f>+'Infraestructura Tecnológica'!K26</f>
        <v>0</v>
      </c>
      <c r="L47" s="100">
        <f>+'Infraestructura Tecnológica'!L26</f>
        <v>0</v>
      </c>
      <c r="M47" s="100">
        <f>+'Infraestructura Tecnológica'!M26</f>
        <v>0</v>
      </c>
      <c r="N47" s="100">
        <f>+'Infraestructura Tecnológica'!N26</f>
        <v>0</v>
      </c>
      <c r="O47" s="100">
        <f>+'Infraestructura Tecnológica'!O26</f>
        <v>0</v>
      </c>
      <c r="P47" s="100">
        <f>+'Infraestructura Tecnológica'!P26</f>
        <v>0</v>
      </c>
      <c r="Q47" s="100">
        <f>+'Infraestructura Tecnológica'!Q26</f>
        <v>0</v>
      </c>
      <c r="R47" s="100">
        <f>+'Infraestructura Tecnológica'!R26</f>
        <v>8835000</v>
      </c>
      <c r="S47" s="141">
        <f>SUM(G47:R47)</f>
        <v>8835000</v>
      </c>
      <c r="T47" s="86"/>
      <c r="U47" s="140"/>
    </row>
    <row r="48" spans="1:21" s="81" customFormat="1" x14ac:dyDescent="0.25">
      <c r="A48" s="142"/>
      <c r="B48" s="102"/>
      <c r="C48" s="103"/>
      <c r="D48" s="102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41">
        <f t="shared" ref="S48:S51" si="23">SUM(G48:R48)</f>
        <v>0</v>
      </c>
      <c r="T48" s="86"/>
      <c r="U48" s="140"/>
    </row>
    <row r="49" spans="1:21" s="137" customFormat="1" ht="14.25" thickBot="1" x14ac:dyDescent="0.3">
      <c r="A49" s="129"/>
      <c r="B49" s="107">
        <v>5911</v>
      </c>
      <c r="C49" s="106" t="s">
        <v>123</v>
      </c>
      <c r="D49" s="145"/>
      <c r="E49" s="144"/>
      <c r="F49" s="143">
        <f t="shared" ref="F49:R49" si="24">SUM(F50:F51)</f>
        <v>20000</v>
      </c>
      <c r="G49" s="143">
        <f t="shared" si="24"/>
        <v>20000</v>
      </c>
      <c r="H49" s="143">
        <f t="shared" si="24"/>
        <v>0</v>
      </c>
      <c r="I49" s="143">
        <f t="shared" si="24"/>
        <v>0</v>
      </c>
      <c r="J49" s="143">
        <f t="shared" si="24"/>
        <v>0</v>
      </c>
      <c r="K49" s="143">
        <f t="shared" si="24"/>
        <v>0</v>
      </c>
      <c r="L49" s="143">
        <f t="shared" si="24"/>
        <v>0</v>
      </c>
      <c r="M49" s="143">
        <f t="shared" si="24"/>
        <v>0</v>
      </c>
      <c r="N49" s="143">
        <f t="shared" si="24"/>
        <v>0</v>
      </c>
      <c r="O49" s="143">
        <f t="shared" si="24"/>
        <v>0</v>
      </c>
      <c r="P49" s="143">
        <f t="shared" si="24"/>
        <v>0</v>
      </c>
      <c r="Q49" s="143">
        <f t="shared" si="24"/>
        <v>0</v>
      </c>
      <c r="R49" s="143">
        <f t="shared" si="24"/>
        <v>0</v>
      </c>
      <c r="S49" s="143">
        <f t="shared" si="23"/>
        <v>20000</v>
      </c>
      <c r="T49" s="129"/>
      <c r="U49" s="138"/>
    </row>
    <row r="50" spans="1:21" s="81" customFormat="1" x14ac:dyDescent="0.25">
      <c r="A50" s="142"/>
      <c r="B50" s="102">
        <v>5911</v>
      </c>
      <c r="C50" s="103" t="str">
        <f>+'Desarrollo de Aplicaciones'!B5</f>
        <v>Desarrollo de aplicaciones</v>
      </c>
      <c r="D50" s="102">
        <v>1</v>
      </c>
      <c r="E50" s="100">
        <v>20000</v>
      </c>
      <c r="F50" s="100">
        <f>+'Desarrollo de Aplicaciones'!F10</f>
        <v>20000</v>
      </c>
      <c r="G50" s="100">
        <f>+'Desarrollo de Aplicaciones'!G10</f>
        <v>20000</v>
      </c>
      <c r="H50" s="100">
        <f>+'Desarrollo de Aplicaciones'!H10</f>
        <v>0</v>
      </c>
      <c r="I50" s="100">
        <f>+'Desarrollo de Aplicaciones'!I10</f>
        <v>0</v>
      </c>
      <c r="J50" s="100">
        <f>+'Desarrollo de Aplicaciones'!J10</f>
        <v>0</v>
      </c>
      <c r="K50" s="100">
        <f>+'Desarrollo de Aplicaciones'!K10</f>
        <v>0</v>
      </c>
      <c r="L50" s="100">
        <f>+'Desarrollo de Aplicaciones'!L10</f>
        <v>0</v>
      </c>
      <c r="M50" s="100">
        <f>+'Desarrollo de Aplicaciones'!M10</f>
        <v>0</v>
      </c>
      <c r="N50" s="100">
        <f>+'Desarrollo de Aplicaciones'!N10</f>
        <v>0</v>
      </c>
      <c r="O50" s="100">
        <f>+'Desarrollo de Aplicaciones'!O10</f>
        <v>0</v>
      </c>
      <c r="P50" s="100">
        <f>+'Desarrollo de Aplicaciones'!P10</f>
        <v>0</v>
      </c>
      <c r="Q50" s="100">
        <f>+'Desarrollo de Aplicaciones'!Q10</f>
        <v>0</v>
      </c>
      <c r="R50" s="100">
        <f>+'Desarrollo de Aplicaciones'!R10</f>
        <v>0</v>
      </c>
      <c r="S50" s="141">
        <f>SUM(G50:R50)</f>
        <v>20000</v>
      </c>
      <c r="T50" s="86"/>
      <c r="U50" s="140"/>
    </row>
    <row r="51" spans="1:21" s="81" customFormat="1" x14ac:dyDescent="0.25">
      <c r="A51" s="142"/>
      <c r="B51" s="102"/>
      <c r="C51" s="148"/>
      <c r="D51" s="102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41">
        <f t="shared" si="23"/>
        <v>0</v>
      </c>
      <c r="T51" s="86"/>
      <c r="U51" s="140"/>
    </row>
    <row r="52" spans="1:21" s="137" customFormat="1" ht="14.25" thickBot="1" x14ac:dyDescent="0.35">
      <c r="A52" s="129"/>
      <c r="B52" s="147">
        <v>5971</v>
      </c>
      <c r="C52" s="146" t="s">
        <v>122</v>
      </c>
      <c r="D52" s="145"/>
      <c r="E52" s="144"/>
      <c r="F52" s="143">
        <f t="shared" ref="F52:R52" si="25">SUM(F53:F53)</f>
        <v>365000</v>
      </c>
      <c r="G52" s="143">
        <f t="shared" si="25"/>
        <v>320000</v>
      </c>
      <c r="H52" s="143">
        <f t="shared" si="25"/>
        <v>0</v>
      </c>
      <c r="I52" s="143">
        <f t="shared" si="25"/>
        <v>0</v>
      </c>
      <c r="J52" s="143">
        <f t="shared" si="25"/>
        <v>45000</v>
      </c>
      <c r="K52" s="143">
        <f t="shared" si="25"/>
        <v>0</v>
      </c>
      <c r="L52" s="143">
        <f t="shared" si="25"/>
        <v>0</v>
      </c>
      <c r="M52" s="143">
        <f t="shared" si="25"/>
        <v>0</v>
      </c>
      <c r="N52" s="143">
        <f t="shared" si="25"/>
        <v>0</v>
      </c>
      <c r="O52" s="143">
        <f t="shared" si="25"/>
        <v>0</v>
      </c>
      <c r="P52" s="143">
        <f t="shared" si="25"/>
        <v>0</v>
      </c>
      <c r="Q52" s="143">
        <f t="shared" si="25"/>
        <v>0</v>
      </c>
      <c r="R52" s="143">
        <f t="shared" si="25"/>
        <v>0</v>
      </c>
      <c r="S52" s="143">
        <f>SUM(G52:R52)</f>
        <v>365000</v>
      </c>
      <c r="T52" s="129"/>
      <c r="U52" s="138"/>
    </row>
    <row r="53" spans="1:21" s="81" customFormat="1" x14ac:dyDescent="0.25">
      <c r="A53" s="142"/>
      <c r="B53" s="102">
        <v>5971</v>
      </c>
      <c r="C53" s="103" t="str">
        <f>+'Infraestructura Tecnológica'!B5</f>
        <v>Infraestructura de tecnologías de información</v>
      </c>
      <c r="D53" s="102">
        <v>1</v>
      </c>
      <c r="E53" s="100">
        <f>+'Infraestructura Tecnológica'!E30</f>
        <v>45000</v>
      </c>
      <c r="F53" s="100">
        <f>+'Infraestructura Tecnológica'!F29</f>
        <v>365000</v>
      </c>
      <c r="G53" s="100">
        <f>+'Infraestructura Tecnológica'!G29</f>
        <v>320000</v>
      </c>
      <c r="H53" s="100">
        <f>+'Infraestructura Tecnológica'!H29</f>
        <v>0</v>
      </c>
      <c r="I53" s="100">
        <f>+'Infraestructura Tecnológica'!I29</f>
        <v>0</v>
      </c>
      <c r="J53" s="100">
        <f>+'Infraestructura Tecnológica'!J29</f>
        <v>45000</v>
      </c>
      <c r="K53" s="100">
        <f>+'Infraestructura Tecnológica'!K29</f>
        <v>0</v>
      </c>
      <c r="L53" s="100">
        <f>+'Infraestructura Tecnológica'!L29</f>
        <v>0</v>
      </c>
      <c r="M53" s="100">
        <f>+'Infraestructura Tecnológica'!M29</f>
        <v>0</v>
      </c>
      <c r="N53" s="100">
        <f>+'Infraestructura Tecnológica'!N29</f>
        <v>0</v>
      </c>
      <c r="O53" s="100">
        <f>+'Infraestructura Tecnológica'!O29</f>
        <v>0</v>
      </c>
      <c r="P53" s="100">
        <f>+'Infraestructura Tecnológica'!P29</f>
        <v>0</v>
      </c>
      <c r="Q53" s="100">
        <f>+'Infraestructura Tecnológica'!Q29</f>
        <v>0</v>
      </c>
      <c r="R53" s="100">
        <f>+'Infraestructura Tecnológica'!R29</f>
        <v>0</v>
      </c>
      <c r="S53" s="141">
        <f>SUM(G53:R53)</f>
        <v>365000</v>
      </c>
      <c r="T53" s="86"/>
      <c r="U53" s="140"/>
    </row>
    <row r="54" spans="1:21" s="81" customFormat="1" x14ac:dyDescent="0.25">
      <c r="A54" s="142"/>
      <c r="B54" s="102"/>
      <c r="C54" s="103"/>
      <c r="D54" s="102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41"/>
      <c r="T54" s="86"/>
      <c r="U54" s="140"/>
    </row>
    <row r="55" spans="1:21" s="137" customFormat="1" ht="14.25" thickBot="1" x14ac:dyDescent="0.3">
      <c r="A55" s="129"/>
      <c r="B55" s="93"/>
      <c r="C55" s="93" t="s">
        <v>98</v>
      </c>
      <c r="D55" s="93"/>
      <c r="E55" s="139"/>
      <c r="F55" s="139">
        <f>+F10+F13+F17+F20+F23+F26+F30+F33+F37+F40+F43+F46+F49+F52</f>
        <v>18877930</v>
      </c>
      <c r="G55" s="139">
        <f t="shared" ref="G55:S55" si="26">+G10+G13+G17+G20+G23+G26+G30+G33+G37+G40+G43+G46+G49+G52</f>
        <v>840000</v>
      </c>
      <c r="H55" s="139">
        <f t="shared" si="26"/>
        <v>400000</v>
      </c>
      <c r="I55" s="139">
        <f t="shared" si="26"/>
        <v>1543000</v>
      </c>
      <c r="J55" s="139">
        <f t="shared" si="26"/>
        <v>655000</v>
      </c>
      <c r="K55" s="139">
        <f t="shared" si="26"/>
        <v>400000</v>
      </c>
      <c r="L55" s="139">
        <f t="shared" si="26"/>
        <v>402500</v>
      </c>
      <c r="M55" s="139">
        <f t="shared" si="26"/>
        <v>833333.33333333326</v>
      </c>
      <c r="N55" s="139">
        <f t="shared" si="26"/>
        <v>833333.33333333326</v>
      </c>
      <c r="O55" s="139">
        <f t="shared" si="26"/>
        <v>833333.33333333326</v>
      </c>
      <c r="P55" s="139">
        <f t="shared" si="26"/>
        <v>833333.33333333326</v>
      </c>
      <c r="Q55" s="139">
        <f t="shared" si="26"/>
        <v>978333.33333333326</v>
      </c>
      <c r="R55" s="139">
        <f t="shared" si="26"/>
        <v>10325763.333333334</v>
      </c>
      <c r="S55" s="139">
        <f t="shared" si="26"/>
        <v>18877930</v>
      </c>
      <c r="T55" s="129"/>
      <c r="U55" s="138"/>
    </row>
    <row r="56" spans="1:21" ht="14.25" thickTop="1" x14ac:dyDescent="0.25"/>
    <row r="58" spans="1:21" s="130" customFormat="1" x14ac:dyDescent="0.25">
      <c r="A58" s="136"/>
      <c r="B58" s="132"/>
      <c r="C58" s="135"/>
      <c r="D58" s="132"/>
      <c r="E58" s="134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2"/>
      <c r="U58" s="131"/>
    </row>
    <row r="59" spans="1:21" s="130" customFormat="1" x14ac:dyDescent="0.25">
      <c r="A59" s="136"/>
      <c r="B59" s="132"/>
      <c r="C59" s="135"/>
      <c r="D59" s="132"/>
      <c r="E59" s="134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2"/>
      <c r="U59" s="131"/>
    </row>
  </sheetData>
  <mergeCells count="5">
    <mergeCell ref="B2:F2"/>
    <mergeCell ref="B3:F3"/>
    <mergeCell ref="B4:F4"/>
    <mergeCell ref="B5:F5"/>
    <mergeCell ref="G7:S7"/>
  </mergeCells>
  <pageMargins left="1.07" right="0.15748031496062992" top="0.31" bottom="0.39370078740157483" header="0" footer="0"/>
  <pageSetup paperSize="5" scale="80" orientation="landscape" r:id="rId1"/>
  <headerFooter alignWithMargins="0">
    <oddFooter>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138"/>
  <sheetViews>
    <sheetView workbookViewId="0">
      <selection activeCell="F20" sqref="F20"/>
    </sheetView>
  </sheetViews>
  <sheetFormatPr baseColWidth="10" defaultColWidth="11.42578125" defaultRowHeight="13.5" x14ac:dyDescent="0.3"/>
  <cols>
    <col min="1" max="1" width="5.28515625" style="163" customWidth="1"/>
    <col min="2" max="2" width="6.85546875" style="162" customWidth="1"/>
    <col min="3" max="3" width="44.7109375" style="160" bestFit="1" customWidth="1"/>
    <col min="4" max="4" width="7.85546875" style="162" customWidth="1"/>
    <col min="5" max="5" width="9.28515625" style="161" customWidth="1"/>
    <col min="6" max="6" width="12" style="161" customWidth="1"/>
    <col min="7" max="7" width="13.28515625" style="161" customWidth="1"/>
    <col min="8" max="8" width="10.28515625" style="161" customWidth="1"/>
    <col min="9" max="9" width="10.85546875" style="161" customWidth="1"/>
    <col min="10" max="10" width="10" style="161" customWidth="1"/>
    <col min="11" max="11" width="10.28515625" style="161" customWidth="1"/>
    <col min="12" max="12" width="10.5703125" style="161" customWidth="1"/>
    <col min="13" max="13" width="10.42578125" style="161" customWidth="1"/>
    <col min="14" max="14" width="11.140625" style="161" customWidth="1"/>
    <col min="15" max="15" width="8.7109375" style="161" customWidth="1"/>
    <col min="16" max="16" width="10.5703125" style="161" customWidth="1"/>
    <col min="17" max="17" width="10.140625" style="161" customWidth="1"/>
    <col min="18" max="18" width="10.85546875" style="161" customWidth="1"/>
    <col min="19" max="19" width="11.42578125" style="161"/>
    <col min="20" max="16384" width="11.42578125" style="160"/>
  </cols>
  <sheetData>
    <row r="1" spans="1:240" ht="14.25" thickBot="1" x14ac:dyDescent="0.35"/>
    <row r="2" spans="1:240" s="178" customFormat="1" ht="19.899999999999999" customHeight="1" x14ac:dyDescent="0.35">
      <c r="A2" s="200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</row>
    <row r="3" spans="1:240" s="178" customFormat="1" ht="12" customHeight="1" x14ac:dyDescent="0.35">
      <c r="A3" s="200"/>
      <c r="B3" s="249" t="s">
        <v>121</v>
      </c>
      <c r="C3" s="250"/>
      <c r="D3" s="250"/>
      <c r="E3" s="250"/>
      <c r="F3" s="251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0"/>
      <c r="CB3" s="190"/>
      <c r="CC3" s="190"/>
      <c r="CD3" s="190"/>
      <c r="CE3" s="190"/>
      <c r="CF3" s="190"/>
      <c r="CG3" s="190"/>
      <c r="CH3" s="190"/>
      <c r="CI3" s="190"/>
      <c r="CJ3" s="190"/>
      <c r="CK3" s="190"/>
      <c r="CL3" s="190"/>
      <c r="CM3" s="190"/>
      <c r="CN3" s="190"/>
      <c r="CO3" s="190"/>
      <c r="CP3" s="190"/>
      <c r="CQ3" s="190"/>
      <c r="CR3" s="190"/>
      <c r="CS3" s="190"/>
      <c r="CT3" s="190"/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  <c r="ES3" s="190"/>
      <c r="ET3" s="190"/>
      <c r="EU3" s="190"/>
      <c r="EV3" s="190"/>
      <c r="EW3" s="190"/>
      <c r="EX3" s="190"/>
      <c r="EY3" s="190"/>
      <c r="EZ3" s="190"/>
      <c r="FA3" s="190"/>
      <c r="FB3" s="190"/>
      <c r="FC3" s="190"/>
      <c r="FD3" s="190"/>
      <c r="FE3" s="190"/>
      <c r="FF3" s="190"/>
      <c r="FG3" s="190"/>
      <c r="FH3" s="190"/>
      <c r="FI3" s="190"/>
      <c r="FJ3" s="190"/>
      <c r="FK3" s="190"/>
      <c r="FL3" s="190"/>
      <c r="FM3" s="190"/>
      <c r="FN3" s="190"/>
      <c r="FO3" s="190"/>
      <c r="FP3" s="190"/>
      <c r="FQ3" s="190"/>
      <c r="FR3" s="190"/>
      <c r="FS3" s="190"/>
      <c r="FT3" s="190"/>
      <c r="FU3" s="190"/>
      <c r="FV3" s="190"/>
      <c r="FW3" s="190"/>
      <c r="FX3" s="190"/>
      <c r="FY3" s="190"/>
      <c r="FZ3" s="190"/>
      <c r="GA3" s="190"/>
      <c r="GB3" s="190"/>
      <c r="GC3" s="190"/>
      <c r="GD3" s="190"/>
      <c r="GE3" s="190"/>
      <c r="GF3" s="190"/>
      <c r="GG3" s="190"/>
      <c r="GH3" s="190"/>
      <c r="GI3" s="190"/>
      <c r="GJ3" s="190"/>
      <c r="GK3" s="190"/>
      <c r="GL3" s="190"/>
      <c r="GM3" s="190"/>
      <c r="GN3" s="190"/>
      <c r="GO3" s="190"/>
      <c r="GP3" s="190"/>
      <c r="GQ3" s="190"/>
      <c r="GR3" s="190"/>
      <c r="GS3" s="190"/>
      <c r="GT3" s="190"/>
      <c r="GU3" s="190"/>
      <c r="GV3" s="190"/>
      <c r="GW3" s="190"/>
      <c r="GX3" s="190"/>
      <c r="GY3" s="190"/>
      <c r="GZ3" s="190"/>
      <c r="HA3" s="190"/>
      <c r="HB3" s="190"/>
      <c r="HC3" s="190"/>
      <c r="HD3" s="190"/>
      <c r="HE3" s="190"/>
      <c r="HF3" s="190"/>
      <c r="HG3" s="190"/>
      <c r="HH3" s="190"/>
      <c r="HI3" s="190"/>
      <c r="HJ3" s="190"/>
      <c r="HK3" s="190"/>
      <c r="HL3" s="190"/>
      <c r="HM3" s="190"/>
      <c r="HN3" s="190"/>
      <c r="HO3" s="190"/>
      <c r="HP3" s="190"/>
      <c r="HQ3" s="190"/>
      <c r="HR3" s="190"/>
      <c r="HS3" s="190"/>
      <c r="HT3" s="190"/>
      <c r="HU3" s="190"/>
      <c r="HV3" s="190"/>
      <c r="HW3" s="190"/>
      <c r="HX3" s="190"/>
      <c r="HY3" s="190"/>
      <c r="HZ3" s="190"/>
      <c r="IA3" s="190"/>
      <c r="IB3" s="190"/>
      <c r="IC3" s="190"/>
      <c r="ID3" s="190"/>
      <c r="IE3" s="190"/>
    </row>
    <row r="4" spans="1:240" s="178" customFormat="1" ht="18" x14ac:dyDescent="0.35">
      <c r="A4" s="200"/>
      <c r="B4" s="264" t="s">
        <v>119</v>
      </c>
      <c r="C4" s="265"/>
      <c r="D4" s="265"/>
      <c r="E4" s="265"/>
      <c r="F4" s="266"/>
      <c r="G4" s="191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  <c r="DD4" s="190"/>
      <c r="DE4" s="190"/>
      <c r="DF4" s="190"/>
      <c r="DG4" s="190"/>
      <c r="DH4" s="190"/>
      <c r="DI4" s="190"/>
      <c r="DJ4" s="190"/>
      <c r="DK4" s="190"/>
      <c r="DL4" s="190"/>
      <c r="DM4" s="190"/>
      <c r="DN4" s="190"/>
      <c r="DO4" s="190"/>
      <c r="DP4" s="190"/>
      <c r="DQ4" s="190"/>
      <c r="DR4" s="190"/>
      <c r="DS4" s="190"/>
      <c r="DT4" s="190"/>
      <c r="DU4" s="190"/>
      <c r="DV4" s="190"/>
      <c r="DW4" s="190"/>
      <c r="DX4" s="190"/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0"/>
      <c r="FV4" s="190"/>
      <c r="FW4" s="190"/>
      <c r="FX4" s="190"/>
      <c r="FY4" s="190"/>
      <c r="FZ4" s="190"/>
      <c r="GA4" s="190"/>
      <c r="GB4" s="190"/>
      <c r="GC4" s="190"/>
      <c r="GD4" s="190"/>
      <c r="GE4" s="190"/>
      <c r="GF4" s="190"/>
      <c r="GG4" s="190"/>
      <c r="GH4" s="190"/>
      <c r="GI4" s="190"/>
      <c r="GJ4" s="190"/>
      <c r="GK4" s="190"/>
      <c r="GL4" s="190"/>
      <c r="GM4" s="190"/>
      <c r="GN4" s="190"/>
      <c r="GO4" s="190"/>
      <c r="GP4" s="190"/>
      <c r="GQ4" s="190"/>
      <c r="GR4" s="190"/>
      <c r="GS4" s="190"/>
      <c r="GT4" s="190"/>
      <c r="GU4" s="190"/>
      <c r="GV4" s="190"/>
      <c r="GW4" s="190"/>
      <c r="GX4" s="190"/>
      <c r="GY4" s="190"/>
      <c r="GZ4" s="190"/>
      <c r="HA4" s="190"/>
      <c r="HB4" s="190"/>
      <c r="HC4" s="190"/>
      <c r="HD4" s="190"/>
      <c r="HE4" s="190"/>
      <c r="HF4" s="190"/>
      <c r="HG4" s="190"/>
      <c r="HH4" s="190"/>
      <c r="HI4" s="190"/>
      <c r="HJ4" s="190"/>
      <c r="HK4" s="190"/>
      <c r="HL4" s="190"/>
      <c r="HM4" s="190"/>
      <c r="HN4" s="190"/>
      <c r="HO4" s="190"/>
      <c r="HP4" s="190"/>
      <c r="HQ4" s="190"/>
      <c r="HR4" s="190"/>
      <c r="HS4" s="190"/>
      <c r="HT4" s="190"/>
      <c r="HU4" s="190"/>
      <c r="HV4" s="190"/>
      <c r="HW4" s="190"/>
      <c r="HX4" s="190"/>
      <c r="HY4" s="190"/>
      <c r="HZ4" s="190"/>
      <c r="IA4" s="190"/>
      <c r="IB4" s="190"/>
      <c r="IC4" s="190"/>
      <c r="ID4" s="190"/>
      <c r="IE4" s="190"/>
    </row>
    <row r="5" spans="1:240" s="178" customFormat="1" ht="18.75" thickBot="1" x14ac:dyDescent="0.4">
      <c r="A5" s="200"/>
      <c r="B5" s="267" t="s">
        <v>181</v>
      </c>
      <c r="C5" s="268"/>
      <c r="D5" s="268"/>
      <c r="E5" s="268"/>
      <c r="F5" s="26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</row>
    <row r="6" spans="1:240" hidden="1" x14ac:dyDescent="0.3"/>
    <row r="7" spans="1:240" s="178" customFormat="1" ht="15" x14ac:dyDescent="0.3">
      <c r="B7" s="198"/>
      <c r="D7" s="198"/>
      <c r="G7" s="258" t="s">
        <v>118</v>
      </c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60"/>
      <c r="T7" s="191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</row>
    <row r="8" spans="1:240" s="87" customFormat="1" ht="26.45" customHeight="1" x14ac:dyDescent="0.25">
      <c r="A8" s="129"/>
      <c r="B8" s="125" t="s">
        <v>137</v>
      </c>
      <c r="C8" s="125" t="s">
        <v>136</v>
      </c>
      <c r="D8" s="125" t="s">
        <v>74</v>
      </c>
      <c r="E8" s="124" t="s">
        <v>135</v>
      </c>
      <c r="F8" s="125" t="s">
        <v>98</v>
      </c>
      <c r="G8" s="155" t="s">
        <v>113</v>
      </c>
      <c r="H8" s="155" t="s">
        <v>112</v>
      </c>
      <c r="I8" s="155" t="s">
        <v>111</v>
      </c>
      <c r="J8" s="155" t="s">
        <v>110</v>
      </c>
      <c r="K8" s="155" t="s">
        <v>109</v>
      </c>
      <c r="L8" s="155" t="s">
        <v>108</v>
      </c>
      <c r="M8" s="155" t="s">
        <v>107</v>
      </c>
      <c r="N8" s="155" t="s">
        <v>106</v>
      </c>
      <c r="O8" s="155" t="s">
        <v>105</v>
      </c>
      <c r="P8" s="155" t="s">
        <v>104</v>
      </c>
      <c r="Q8" s="155" t="s">
        <v>103</v>
      </c>
      <c r="R8" s="155" t="s">
        <v>102</v>
      </c>
      <c r="S8" s="154" t="s">
        <v>98</v>
      </c>
    </row>
    <row r="9" spans="1:240" x14ac:dyDescent="0.3">
      <c r="B9" s="196"/>
      <c r="C9" s="197"/>
      <c r="D9" s="196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40" s="137" customFormat="1" ht="14.25" thickBot="1" x14ac:dyDescent="0.3">
      <c r="A10" s="129"/>
      <c r="B10" s="107">
        <v>0</v>
      </c>
      <c r="C10" s="117"/>
      <c r="D10" s="145"/>
      <c r="E10" s="144"/>
      <c r="F10" s="143">
        <f>SUM(F11:F11)</f>
        <v>0</v>
      </c>
      <c r="G10" s="143">
        <f t="shared" ref="G10:R10" si="0">SUM(G11:G11)</f>
        <v>0</v>
      </c>
      <c r="H10" s="143">
        <f t="shared" si="0"/>
        <v>0</v>
      </c>
      <c r="I10" s="143">
        <f t="shared" si="0"/>
        <v>0</v>
      </c>
      <c r="J10" s="143">
        <f t="shared" si="0"/>
        <v>0</v>
      </c>
      <c r="K10" s="143">
        <f t="shared" si="0"/>
        <v>0</v>
      </c>
      <c r="L10" s="143">
        <f t="shared" si="0"/>
        <v>0</v>
      </c>
      <c r="M10" s="143">
        <f t="shared" si="0"/>
        <v>0</v>
      </c>
      <c r="N10" s="143">
        <f t="shared" si="0"/>
        <v>0</v>
      </c>
      <c r="O10" s="143">
        <f t="shared" si="0"/>
        <v>0</v>
      </c>
      <c r="P10" s="143">
        <f t="shared" si="0"/>
        <v>0</v>
      </c>
      <c r="Q10" s="143">
        <f t="shared" si="0"/>
        <v>0</v>
      </c>
      <c r="R10" s="143">
        <f t="shared" si="0"/>
        <v>0</v>
      </c>
      <c r="S10" s="143">
        <f>SUM(G10:R10)</f>
        <v>0</v>
      </c>
    </row>
    <row r="11" spans="1:240" s="178" customFormat="1" hidden="1" x14ac:dyDescent="0.3">
      <c r="A11" s="177" t="s">
        <v>94</v>
      </c>
      <c r="B11" s="179">
        <v>2141</v>
      </c>
      <c r="C11" s="180" t="s">
        <v>180</v>
      </c>
      <c r="D11" s="179"/>
      <c r="E11" s="150"/>
      <c r="F11" s="150">
        <f>D11*E11</f>
        <v>0</v>
      </c>
      <c r="G11" s="150">
        <f>F11/5</f>
        <v>0</v>
      </c>
      <c r="H11" s="150">
        <f>G11</f>
        <v>0</v>
      </c>
      <c r="I11" s="150">
        <f>H11</f>
        <v>0</v>
      </c>
      <c r="J11" s="150">
        <f>I11</f>
        <v>0</v>
      </c>
      <c r="K11" s="150">
        <f>J11</f>
        <v>0</v>
      </c>
      <c r="L11" s="150"/>
      <c r="M11" s="150">
        <f t="shared" ref="M11:R11" si="1">L11</f>
        <v>0</v>
      </c>
      <c r="N11" s="150">
        <f t="shared" si="1"/>
        <v>0</v>
      </c>
      <c r="O11" s="150">
        <f t="shared" si="1"/>
        <v>0</v>
      </c>
      <c r="P11" s="150">
        <f t="shared" si="1"/>
        <v>0</v>
      </c>
      <c r="Q11" s="150">
        <f t="shared" si="1"/>
        <v>0</v>
      </c>
      <c r="R11" s="150">
        <f t="shared" si="1"/>
        <v>0</v>
      </c>
      <c r="S11" s="149">
        <f>SUM(G11:R11)</f>
        <v>0</v>
      </c>
    </row>
    <row r="12" spans="1:240" s="165" customFormat="1" ht="14.25" hidden="1" thickBot="1" x14ac:dyDescent="0.35">
      <c r="A12" s="163"/>
      <c r="B12" s="147">
        <v>2941</v>
      </c>
      <c r="C12" s="146" t="s">
        <v>134</v>
      </c>
      <c r="D12" s="183"/>
      <c r="E12" s="182"/>
      <c r="F12" s="181">
        <f t="shared" ref="F12:R12" si="2">SUM(F13:F16)</f>
        <v>0</v>
      </c>
      <c r="G12" s="181">
        <f t="shared" si="2"/>
        <v>0</v>
      </c>
      <c r="H12" s="181">
        <f t="shared" si="2"/>
        <v>0</v>
      </c>
      <c r="I12" s="181">
        <f t="shared" si="2"/>
        <v>0</v>
      </c>
      <c r="J12" s="194">
        <f t="shared" si="2"/>
        <v>0</v>
      </c>
      <c r="K12" s="194">
        <f t="shared" si="2"/>
        <v>0</v>
      </c>
      <c r="L12" s="194">
        <f t="shared" si="2"/>
        <v>0</v>
      </c>
      <c r="M12" s="194">
        <f t="shared" si="2"/>
        <v>0</v>
      </c>
      <c r="N12" s="194">
        <f t="shared" si="2"/>
        <v>0</v>
      </c>
      <c r="O12" s="194">
        <f t="shared" si="2"/>
        <v>0</v>
      </c>
      <c r="P12" s="194">
        <f t="shared" si="2"/>
        <v>0</v>
      </c>
      <c r="Q12" s="194">
        <f t="shared" si="2"/>
        <v>0</v>
      </c>
      <c r="R12" s="194">
        <f t="shared" si="2"/>
        <v>0</v>
      </c>
      <c r="S12" s="181">
        <f t="shared" ref="S12:S49" si="3">SUM(G12:R12)</f>
        <v>0</v>
      </c>
    </row>
    <row r="13" spans="1:240" s="178" customFormat="1" hidden="1" x14ac:dyDescent="0.3">
      <c r="A13" s="177"/>
      <c r="B13" s="179">
        <v>2941</v>
      </c>
      <c r="C13" s="180"/>
      <c r="D13" s="179"/>
      <c r="E13" s="150"/>
      <c r="F13" s="150">
        <f>D13*E13</f>
        <v>0</v>
      </c>
      <c r="G13" s="150"/>
      <c r="H13" s="150">
        <f>G13</f>
        <v>0</v>
      </c>
      <c r="I13" s="150">
        <f>H13</f>
        <v>0</v>
      </c>
      <c r="J13" s="150">
        <f t="shared" ref="J13:R14" si="4">I13</f>
        <v>0</v>
      </c>
      <c r="K13" s="150">
        <f t="shared" si="4"/>
        <v>0</v>
      </c>
      <c r="L13" s="150">
        <f t="shared" si="4"/>
        <v>0</v>
      </c>
      <c r="M13" s="150">
        <f t="shared" si="4"/>
        <v>0</v>
      </c>
      <c r="N13" s="150">
        <f t="shared" si="4"/>
        <v>0</v>
      </c>
      <c r="O13" s="150">
        <f t="shared" si="4"/>
        <v>0</v>
      </c>
      <c r="P13" s="150">
        <f t="shared" si="4"/>
        <v>0</v>
      </c>
      <c r="Q13" s="150">
        <f t="shared" si="4"/>
        <v>0</v>
      </c>
      <c r="R13" s="150">
        <f t="shared" si="4"/>
        <v>0</v>
      </c>
      <c r="S13" s="149">
        <f t="shared" si="3"/>
        <v>0</v>
      </c>
    </row>
    <row r="14" spans="1:240" s="178" customFormat="1" hidden="1" x14ac:dyDescent="0.3">
      <c r="A14" s="177"/>
      <c r="B14" s="179">
        <v>2941</v>
      </c>
      <c r="C14" s="180"/>
      <c r="D14" s="179"/>
      <c r="E14" s="150"/>
      <c r="F14" s="150">
        <f>D14*E14</f>
        <v>0</v>
      </c>
      <c r="G14" s="150"/>
      <c r="H14" s="150"/>
      <c r="I14" s="150"/>
      <c r="J14" s="150"/>
      <c r="K14" s="150"/>
      <c r="L14" s="150"/>
      <c r="M14" s="150"/>
      <c r="N14" s="150">
        <f>F14/5</f>
        <v>0</v>
      </c>
      <c r="O14" s="150">
        <f>N14</f>
        <v>0</v>
      </c>
      <c r="P14" s="150">
        <f t="shared" si="4"/>
        <v>0</v>
      </c>
      <c r="Q14" s="150">
        <f t="shared" si="4"/>
        <v>0</v>
      </c>
      <c r="R14" s="150">
        <f t="shared" si="4"/>
        <v>0</v>
      </c>
      <c r="S14" s="149">
        <f t="shared" si="3"/>
        <v>0</v>
      </c>
    </row>
    <row r="15" spans="1:240" s="178" customFormat="1" hidden="1" x14ac:dyDescent="0.3">
      <c r="A15" s="177"/>
      <c r="B15" s="179"/>
      <c r="C15" s="180"/>
      <c r="D15" s="179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49"/>
    </row>
    <row r="16" spans="1:240" hidden="1" x14ac:dyDescent="0.3">
      <c r="A16" s="162"/>
      <c r="B16" s="174"/>
      <c r="C16" s="175"/>
      <c r="D16" s="174"/>
      <c r="E16" s="173"/>
      <c r="F16" s="173"/>
      <c r="G16" s="168">
        <v>0</v>
      </c>
      <c r="H16" s="168">
        <f>+F16/2</f>
        <v>0</v>
      </c>
      <c r="I16" s="168">
        <f>+H16</f>
        <v>0</v>
      </c>
      <c r="J16" s="168">
        <v>0</v>
      </c>
      <c r="K16" s="168">
        <v>0</v>
      </c>
      <c r="L16" s="168">
        <v>0</v>
      </c>
      <c r="M16" s="168">
        <v>0</v>
      </c>
      <c r="N16" s="168">
        <v>0</v>
      </c>
      <c r="O16" s="168">
        <v>0</v>
      </c>
      <c r="P16" s="168">
        <v>0</v>
      </c>
      <c r="Q16" s="168">
        <v>0</v>
      </c>
      <c r="R16" s="168">
        <v>0</v>
      </c>
      <c r="S16" s="168">
        <f t="shared" si="3"/>
        <v>0</v>
      </c>
    </row>
    <row r="17" spans="1:19" s="165" customFormat="1" ht="14.25" hidden="1" thickBot="1" x14ac:dyDescent="0.35">
      <c r="A17" s="163"/>
      <c r="B17" s="188">
        <v>2201</v>
      </c>
      <c r="C17" s="187" t="s">
        <v>179</v>
      </c>
      <c r="D17" s="186"/>
      <c r="E17" s="185">
        <v>0</v>
      </c>
      <c r="F17" s="184">
        <f t="shared" ref="F17:R17" si="5">+F18</f>
        <v>0</v>
      </c>
      <c r="G17" s="184">
        <f t="shared" si="5"/>
        <v>0</v>
      </c>
      <c r="H17" s="189">
        <f t="shared" si="5"/>
        <v>0</v>
      </c>
      <c r="I17" s="189">
        <f t="shared" si="5"/>
        <v>0</v>
      </c>
      <c r="J17" s="189">
        <f t="shared" si="5"/>
        <v>0</v>
      </c>
      <c r="K17" s="189">
        <f t="shared" si="5"/>
        <v>0</v>
      </c>
      <c r="L17" s="189">
        <f t="shared" si="5"/>
        <v>0</v>
      </c>
      <c r="M17" s="189">
        <f t="shared" si="5"/>
        <v>0</v>
      </c>
      <c r="N17" s="189">
        <f t="shared" si="5"/>
        <v>0</v>
      </c>
      <c r="O17" s="189">
        <f t="shared" si="5"/>
        <v>0</v>
      </c>
      <c r="P17" s="189">
        <f t="shared" si="5"/>
        <v>0</v>
      </c>
      <c r="Q17" s="189">
        <f t="shared" si="5"/>
        <v>0</v>
      </c>
      <c r="R17" s="189">
        <f t="shared" si="5"/>
        <v>0</v>
      </c>
      <c r="S17" s="184">
        <f t="shared" si="3"/>
        <v>0</v>
      </c>
    </row>
    <row r="18" spans="1:19" s="178" customFormat="1" hidden="1" x14ac:dyDescent="0.3">
      <c r="A18" s="177"/>
      <c r="B18" s="179">
        <v>2201</v>
      </c>
      <c r="C18" s="180"/>
      <c r="D18" s="179"/>
      <c r="E18" s="150">
        <v>0</v>
      </c>
      <c r="F18" s="150">
        <f>D18*E18</f>
        <v>0</v>
      </c>
      <c r="G18" s="150"/>
      <c r="H18" s="149">
        <v>0</v>
      </c>
      <c r="I18" s="149">
        <f>F18</f>
        <v>0</v>
      </c>
      <c r="J18" s="149">
        <v>0</v>
      </c>
      <c r="K18" s="149">
        <v>0</v>
      </c>
      <c r="L18" s="149">
        <v>0</v>
      </c>
      <c r="M18" s="149">
        <v>0</v>
      </c>
      <c r="N18" s="149">
        <v>0</v>
      </c>
      <c r="O18" s="149">
        <v>0</v>
      </c>
      <c r="P18" s="149">
        <v>0</v>
      </c>
      <c r="Q18" s="149">
        <v>0</v>
      </c>
      <c r="R18" s="149">
        <v>0</v>
      </c>
      <c r="S18" s="149">
        <f t="shared" si="3"/>
        <v>0</v>
      </c>
    </row>
    <row r="19" spans="1:19" s="165" customFormat="1" ht="14.25" hidden="1" thickBot="1" x14ac:dyDescent="0.35">
      <c r="A19" s="163"/>
      <c r="B19" s="188">
        <v>2302</v>
      </c>
      <c r="C19" s="187" t="s">
        <v>178</v>
      </c>
      <c r="D19" s="186"/>
      <c r="E19" s="185">
        <v>0</v>
      </c>
      <c r="F19" s="184">
        <f t="shared" ref="F19:R19" si="6">+F20</f>
        <v>0</v>
      </c>
      <c r="G19" s="184">
        <f t="shared" si="6"/>
        <v>0</v>
      </c>
      <c r="H19" s="189">
        <f t="shared" si="6"/>
        <v>0</v>
      </c>
      <c r="I19" s="189">
        <f t="shared" si="6"/>
        <v>0</v>
      </c>
      <c r="J19" s="189">
        <f t="shared" si="6"/>
        <v>0</v>
      </c>
      <c r="K19" s="189">
        <f t="shared" si="6"/>
        <v>0</v>
      </c>
      <c r="L19" s="189">
        <f t="shared" si="6"/>
        <v>0</v>
      </c>
      <c r="M19" s="189">
        <f t="shared" si="6"/>
        <v>0</v>
      </c>
      <c r="N19" s="189">
        <f t="shared" si="6"/>
        <v>0</v>
      </c>
      <c r="O19" s="189">
        <f t="shared" si="6"/>
        <v>0</v>
      </c>
      <c r="P19" s="189">
        <f t="shared" si="6"/>
        <v>0</v>
      </c>
      <c r="Q19" s="189">
        <f t="shared" si="6"/>
        <v>0</v>
      </c>
      <c r="R19" s="189">
        <f t="shared" si="6"/>
        <v>0</v>
      </c>
      <c r="S19" s="184">
        <f t="shared" si="3"/>
        <v>0</v>
      </c>
    </row>
    <row r="20" spans="1:19" hidden="1" x14ac:dyDescent="0.3">
      <c r="B20" s="174">
        <v>2302</v>
      </c>
      <c r="C20" s="175"/>
      <c r="D20" s="174"/>
      <c r="E20" s="173"/>
      <c r="F20" s="173"/>
      <c r="G20" s="173">
        <f>+F20</f>
        <v>0</v>
      </c>
      <c r="H20" s="168">
        <v>0</v>
      </c>
      <c r="I20" s="168">
        <v>0</v>
      </c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68">
        <v>0</v>
      </c>
      <c r="P20" s="168">
        <v>0</v>
      </c>
      <c r="Q20" s="168">
        <v>0</v>
      </c>
      <c r="R20" s="168">
        <v>0</v>
      </c>
      <c r="S20" s="168">
        <f t="shared" si="3"/>
        <v>0</v>
      </c>
    </row>
    <row r="21" spans="1:19" s="165" customFormat="1" ht="14.25" hidden="1" thickBot="1" x14ac:dyDescent="0.35">
      <c r="A21" s="163"/>
      <c r="B21" s="188">
        <v>2404</v>
      </c>
      <c r="C21" s="187" t="s">
        <v>177</v>
      </c>
      <c r="D21" s="186"/>
      <c r="E21" s="185"/>
      <c r="F21" s="184">
        <f t="shared" ref="F21:R21" si="7">+F22</f>
        <v>0</v>
      </c>
      <c r="G21" s="184">
        <f t="shared" si="7"/>
        <v>0</v>
      </c>
      <c r="H21" s="189">
        <f t="shared" si="7"/>
        <v>0</v>
      </c>
      <c r="I21" s="189">
        <f t="shared" si="7"/>
        <v>0</v>
      </c>
      <c r="J21" s="189">
        <f t="shared" si="7"/>
        <v>0</v>
      </c>
      <c r="K21" s="189">
        <f t="shared" si="7"/>
        <v>0</v>
      </c>
      <c r="L21" s="189">
        <f t="shared" si="7"/>
        <v>0</v>
      </c>
      <c r="M21" s="189">
        <f t="shared" si="7"/>
        <v>0</v>
      </c>
      <c r="N21" s="189">
        <f t="shared" si="7"/>
        <v>0</v>
      </c>
      <c r="O21" s="189">
        <f t="shared" si="7"/>
        <v>0</v>
      </c>
      <c r="P21" s="189">
        <f t="shared" si="7"/>
        <v>0</v>
      </c>
      <c r="Q21" s="189">
        <f t="shared" si="7"/>
        <v>0</v>
      </c>
      <c r="R21" s="189">
        <f t="shared" si="7"/>
        <v>0</v>
      </c>
      <c r="S21" s="184">
        <f t="shared" si="3"/>
        <v>0</v>
      </c>
    </row>
    <row r="22" spans="1:19" s="178" customFormat="1" hidden="1" x14ac:dyDescent="0.3">
      <c r="A22" s="177"/>
      <c r="B22" s="179">
        <v>2404</v>
      </c>
      <c r="C22" s="180"/>
      <c r="D22" s="179"/>
      <c r="E22" s="150"/>
      <c r="F22" s="173"/>
      <c r="G22" s="149">
        <f>+F22</f>
        <v>0</v>
      </c>
      <c r="H22" s="168">
        <v>0</v>
      </c>
      <c r="I22" s="168">
        <v>0</v>
      </c>
      <c r="J22" s="168">
        <v>0</v>
      </c>
      <c r="K22" s="168">
        <v>0</v>
      </c>
      <c r="L22" s="168">
        <v>0</v>
      </c>
      <c r="M22" s="168">
        <v>0</v>
      </c>
      <c r="N22" s="168">
        <v>0</v>
      </c>
      <c r="O22" s="168">
        <v>0</v>
      </c>
      <c r="P22" s="168">
        <v>0</v>
      </c>
      <c r="Q22" s="168">
        <v>0</v>
      </c>
      <c r="R22" s="168">
        <v>0</v>
      </c>
      <c r="S22" s="168">
        <f t="shared" si="3"/>
        <v>0</v>
      </c>
    </row>
    <row r="23" spans="1:19" s="165" customFormat="1" ht="14.25" hidden="1" thickBot="1" x14ac:dyDescent="0.35">
      <c r="A23" s="163"/>
      <c r="B23" s="147">
        <v>2612</v>
      </c>
      <c r="C23" s="146" t="s">
        <v>176</v>
      </c>
      <c r="D23" s="183"/>
      <c r="E23" s="182">
        <v>0</v>
      </c>
      <c r="F23" s="181">
        <f>F24+F25</f>
        <v>0</v>
      </c>
      <c r="G23" s="181">
        <f t="shared" ref="G23:S23" si="8">G24+G25</f>
        <v>0</v>
      </c>
      <c r="H23" s="181">
        <f t="shared" si="8"/>
        <v>0</v>
      </c>
      <c r="I23" s="181">
        <f t="shared" si="8"/>
        <v>0</v>
      </c>
      <c r="J23" s="181">
        <f t="shared" si="8"/>
        <v>0</v>
      </c>
      <c r="K23" s="181">
        <f t="shared" si="8"/>
        <v>0</v>
      </c>
      <c r="L23" s="181">
        <f t="shared" si="8"/>
        <v>0</v>
      </c>
      <c r="M23" s="181">
        <f t="shared" si="8"/>
        <v>0</v>
      </c>
      <c r="N23" s="181">
        <f t="shared" si="8"/>
        <v>0</v>
      </c>
      <c r="O23" s="181">
        <f t="shared" si="8"/>
        <v>0</v>
      </c>
      <c r="P23" s="181">
        <f t="shared" si="8"/>
        <v>0</v>
      </c>
      <c r="Q23" s="181">
        <f t="shared" si="8"/>
        <v>0</v>
      </c>
      <c r="R23" s="181">
        <f t="shared" si="8"/>
        <v>0</v>
      </c>
      <c r="S23" s="181">
        <f t="shared" si="8"/>
        <v>0</v>
      </c>
    </row>
    <row r="24" spans="1:19" s="178" customFormat="1" hidden="1" x14ac:dyDescent="0.3">
      <c r="A24" s="177" t="s">
        <v>95</v>
      </c>
      <c r="B24" s="179">
        <v>2612</v>
      </c>
      <c r="C24" s="180" t="s">
        <v>175</v>
      </c>
      <c r="D24" s="179"/>
      <c r="E24" s="150"/>
      <c r="F24" s="150">
        <f>D24*E24</f>
        <v>0</v>
      </c>
      <c r="G24" s="150"/>
      <c r="H24" s="150">
        <f t="shared" ref="H24:L25" si="9">+G24</f>
        <v>0</v>
      </c>
      <c r="I24" s="150">
        <f>F24/6*2</f>
        <v>0</v>
      </c>
      <c r="J24" s="150">
        <f>+I24/2</f>
        <v>0</v>
      </c>
      <c r="K24" s="150">
        <f>+J24*3</f>
        <v>0</v>
      </c>
      <c r="L24" s="150"/>
      <c r="M24" s="150"/>
      <c r="N24" s="150">
        <f>+M24</f>
        <v>0</v>
      </c>
      <c r="O24" s="150"/>
      <c r="P24" s="150">
        <f t="shared" ref="P24:R25" si="10">+O24</f>
        <v>0</v>
      </c>
      <c r="Q24" s="150">
        <f t="shared" si="10"/>
        <v>0</v>
      </c>
      <c r="R24" s="150">
        <f t="shared" si="10"/>
        <v>0</v>
      </c>
      <c r="S24" s="149">
        <f>SUM(G24:R24)</f>
        <v>0</v>
      </c>
    </row>
    <row r="25" spans="1:19" s="178" customFormat="1" hidden="1" x14ac:dyDescent="0.3">
      <c r="A25" s="177"/>
      <c r="B25" s="179"/>
      <c r="C25" s="180"/>
      <c r="D25" s="179"/>
      <c r="E25" s="150"/>
      <c r="F25" s="150">
        <f>D25*E25</f>
        <v>0</v>
      </c>
      <c r="G25" s="149"/>
      <c r="H25" s="149">
        <f t="shared" si="9"/>
        <v>0</v>
      </c>
      <c r="I25" s="149">
        <f t="shared" si="9"/>
        <v>0</v>
      </c>
      <c r="J25" s="149">
        <f t="shared" si="9"/>
        <v>0</v>
      </c>
      <c r="K25" s="149">
        <f t="shared" si="9"/>
        <v>0</v>
      </c>
      <c r="L25" s="149">
        <f t="shared" si="9"/>
        <v>0</v>
      </c>
      <c r="M25" s="149"/>
      <c r="N25" s="149">
        <f>+M25</f>
        <v>0</v>
      </c>
      <c r="O25" s="149">
        <f>F25/4</f>
        <v>0</v>
      </c>
      <c r="P25" s="149">
        <f t="shared" si="10"/>
        <v>0</v>
      </c>
      <c r="Q25" s="149">
        <f t="shared" si="10"/>
        <v>0</v>
      </c>
      <c r="R25" s="149">
        <f t="shared" si="10"/>
        <v>0</v>
      </c>
      <c r="S25" s="149">
        <f t="shared" si="3"/>
        <v>0</v>
      </c>
    </row>
    <row r="26" spans="1:19" s="165" customFormat="1" ht="14.25" hidden="1" thickBot="1" x14ac:dyDescent="0.35">
      <c r="A26" s="163"/>
      <c r="B26" s="147">
        <v>3151</v>
      </c>
      <c r="C26" s="146" t="s">
        <v>133</v>
      </c>
      <c r="D26" s="183"/>
      <c r="E26" s="182"/>
      <c r="F26" s="181">
        <f t="shared" ref="F26:R26" si="11">F27+F28</f>
        <v>0</v>
      </c>
      <c r="G26" s="181">
        <f t="shared" si="11"/>
        <v>0</v>
      </c>
      <c r="H26" s="181">
        <f t="shared" si="11"/>
        <v>0</v>
      </c>
      <c r="I26" s="181">
        <f t="shared" si="11"/>
        <v>0</v>
      </c>
      <c r="J26" s="194">
        <f t="shared" si="11"/>
        <v>0</v>
      </c>
      <c r="K26" s="194">
        <f t="shared" si="11"/>
        <v>0</v>
      </c>
      <c r="L26" s="194">
        <f t="shared" si="11"/>
        <v>0</v>
      </c>
      <c r="M26" s="194">
        <f t="shared" si="11"/>
        <v>0</v>
      </c>
      <c r="N26" s="194">
        <f t="shared" si="11"/>
        <v>0</v>
      </c>
      <c r="O26" s="194">
        <f t="shared" si="11"/>
        <v>0</v>
      </c>
      <c r="P26" s="194">
        <f t="shared" si="11"/>
        <v>0</v>
      </c>
      <c r="Q26" s="194">
        <f t="shared" si="11"/>
        <v>0</v>
      </c>
      <c r="R26" s="194">
        <f t="shared" si="11"/>
        <v>0</v>
      </c>
      <c r="S26" s="181">
        <f t="shared" si="3"/>
        <v>0</v>
      </c>
    </row>
    <row r="27" spans="1:19" s="178" customFormat="1" hidden="1" x14ac:dyDescent="0.3">
      <c r="A27" s="177"/>
      <c r="B27" s="179">
        <v>3151</v>
      </c>
      <c r="C27" s="180"/>
      <c r="D27" s="179"/>
      <c r="E27" s="150"/>
      <c r="F27" s="150">
        <f>D27*E27*6</f>
        <v>0</v>
      </c>
      <c r="G27" s="149"/>
      <c r="H27" s="149">
        <f t="shared" ref="H27:L28" si="12">+G27</f>
        <v>0</v>
      </c>
      <c r="I27" s="149">
        <f t="shared" si="12"/>
        <v>0</v>
      </c>
      <c r="J27" s="149">
        <f t="shared" si="12"/>
        <v>0</v>
      </c>
      <c r="K27" s="149">
        <f t="shared" si="12"/>
        <v>0</v>
      </c>
      <c r="L27" s="149">
        <f t="shared" si="12"/>
        <v>0</v>
      </c>
      <c r="M27" s="149">
        <f>F27/6</f>
        <v>0</v>
      </c>
      <c r="N27" s="149">
        <f>+M27</f>
        <v>0</v>
      </c>
      <c r="O27" s="149">
        <f>+N27</f>
        <v>0</v>
      </c>
      <c r="P27" s="149">
        <f>+O27</f>
        <v>0</v>
      </c>
      <c r="Q27" s="149">
        <f>+P27</f>
        <v>0</v>
      </c>
      <c r="R27" s="149">
        <f>+Q27</f>
        <v>0</v>
      </c>
      <c r="S27" s="149">
        <f t="shared" si="3"/>
        <v>0</v>
      </c>
    </row>
    <row r="28" spans="1:19" hidden="1" x14ac:dyDescent="0.3">
      <c r="B28" s="174"/>
      <c r="C28" s="175"/>
      <c r="D28" s="174"/>
      <c r="E28" s="173"/>
      <c r="F28" s="173"/>
      <c r="G28" s="168">
        <f>+F28/7</f>
        <v>0</v>
      </c>
      <c r="H28" s="168">
        <f t="shared" si="12"/>
        <v>0</v>
      </c>
      <c r="I28" s="168">
        <f t="shared" si="12"/>
        <v>0</v>
      </c>
      <c r="J28" s="168">
        <f t="shared" si="12"/>
        <v>0</v>
      </c>
      <c r="K28" s="168">
        <f t="shared" si="12"/>
        <v>0</v>
      </c>
      <c r="L28" s="168">
        <f t="shared" si="12"/>
        <v>0</v>
      </c>
      <c r="M28" s="168">
        <f>+L28</f>
        <v>0</v>
      </c>
      <c r="N28" s="168">
        <v>0</v>
      </c>
      <c r="O28" s="168">
        <v>0</v>
      </c>
      <c r="P28" s="168">
        <v>0</v>
      </c>
      <c r="Q28" s="168">
        <v>0</v>
      </c>
      <c r="R28" s="168">
        <v>0</v>
      </c>
      <c r="S28" s="168">
        <f t="shared" si="3"/>
        <v>0</v>
      </c>
    </row>
    <row r="29" spans="1:19" s="165" customFormat="1" ht="14.25" hidden="1" thickBot="1" x14ac:dyDescent="0.35">
      <c r="A29" s="163"/>
      <c r="B29" s="147">
        <v>3161</v>
      </c>
      <c r="C29" s="146" t="s">
        <v>174</v>
      </c>
      <c r="D29" s="183"/>
      <c r="E29" s="182"/>
      <c r="F29" s="181">
        <f t="shared" ref="F29:R29" si="13">F30+F31</f>
        <v>0</v>
      </c>
      <c r="G29" s="181">
        <f t="shared" si="13"/>
        <v>0</v>
      </c>
      <c r="H29" s="181">
        <f t="shared" si="13"/>
        <v>0</v>
      </c>
      <c r="I29" s="181">
        <f t="shared" si="13"/>
        <v>0</v>
      </c>
      <c r="J29" s="194">
        <f t="shared" si="13"/>
        <v>0</v>
      </c>
      <c r="K29" s="194">
        <f t="shared" si="13"/>
        <v>0</v>
      </c>
      <c r="L29" s="194">
        <f t="shared" si="13"/>
        <v>0</v>
      </c>
      <c r="M29" s="194">
        <f t="shared" si="13"/>
        <v>0</v>
      </c>
      <c r="N29" s="194">
        <f t="shared" si="13"/>
        <v>0</v>
      </c>
      <c r="O29" s="194">
        <f t="shared" si="13"/>
        <v>0</v>
      </c>
      <c r="P29" s="194">
        <f t="shared" si="13"/>
        <v>0</v>
      </c>
      <c r="Q29" s="194">
        <f t="shared" si="13"/>
        <v>0</v>
      </c>
      <c r="R29" s="194">
        <f t="shared" si="13"/>
        <v>0</v>
      </c>
      <c r="S29" s="181">
        <f t="shared" si="3"/>
        <v>0</v>
      </c>
    </row>
    <row r="30" spans="1:19" s="178" customFormat="1" hidden="1" x14ac:dyDescent="0.3">
      <c r="A30" s="177"/>
      <c r="B30" s="179">
        <v>3161</v>
      </c>
      <c r="C30" s="180"/>
      <c r="D30" s="179"/>
      <c r="E30" s="150"/>
      <c r="F30" s="150">
        <f>D30*E30</f>
        <v>0</v>
      </c>
      <c r="G30" s="149">
        <f>F30/6</f>
        <v>0</v>
      </c>
      <c r="H30" s="149">
        <f t="shared" ref="H30:L31" si="14">+G30</f>
        <v>0</v>
      </c>
      <c r="I30" s="149">
        <f t="shared" si="14"/>
        <v>0</v>
      </c>
      <c r="J30" s="149">
        <f t="shared" si="14"/>
        <v>0</v>
      </c>
      <c r="K30" s="149">
        <f t="shared" si="14"/>
        <v>0</v>
      </c>
      <c r="L30" s="149">
        <f t="shared" si="14"/>
        <v>0</v>
      </c>
      <c r="M30" s="149"/>
      <c r="N30" s="149">
        <f>+M30</f>
        <v>0</v>
      </c>
      <c r="O30" s="149">
        <f>+N30</f>
        <v>0</v>
      </c>
      <c r="P30" s="149">
        <f>+O30</f>
        <v>0</v>
      </c>
      <c r="Q30" s="149">
        <f>+P30</f>
        <v>0</v>
      </c>
      <c r="R30" s="149">
        <f>+Q30</f>
        <v>0</v>
      </c>
      <c r="S30" s="149">
        <f t="shared" si="3"/>
        <v>0</v>
      </c>
    </row>
    <row r="31" spans="1:19" hidden="1" x14ac:dyDescent="0.3">
      <c r="B31" s="174"/>
      <c r="C31" s="175"/>
      <c r="D31" s="174"/>
      <c r="E31" s="173"/>
      <c r="F31" s="173"/>
      <c r="G31" s="168">
        <f>+F31/7</f>
        <v>0</v>
      </c>
      <c r="H31" s="168">
        <f t="shared" si="14"/>
        <v>0</v>
      </c>
      <c r="I31" s="168">
        <f t="shared" si="14"/>
        <v>0</v>
      </c>
      <c r="J31" s="168">
        <f t="shared" si="14"/>
        <v>0</v>
      </c>
      <c r="K31" s="168">
        <f t="shared" si="14"/>
        <v>0</v>
      </c>
      <c r="L31" s="168">
        <f t="shared" si="14"/>
        <v>0</v>
      </c>
      <c r="M31" s="168">
        <f>+L31</f>
        <v>0</v>
      </c>
      <c r="N31" s="168">
        <v>0</v>
      </c>
      <c r="O31" s="168">
        <v>0</v>
      </c>
      <c r="P31" s="168">
        <v>0</v>
      </c>
      <c r="Q31" s="168">
        <v>0</v>
      </c>
      <c r="R31" s="168">
        <v>0</v>
      </c>
      <c r="S31" s="168">
        <f t="shared" si="3"/>
        <v>0</v>
      </c>
    </row>
    <row r="32" spans="1:19" s="165" customFormat="1" ht="14.25" hidden="1" thickBot="1" x14ac:dyDescent="0.35">
      <c r="A32" s="163"/>
      <c r="B32" s="147">
        <v>3171</v>
      </c>
      <c r="C32" s="146" t="s">
        <v>132</v>
      </c>
      <c r="D32" s="183"/>
      <c r="E32" s="182"/>
      <c r="F32" s="181">
        <f>+F33+F34</f>
        <v>0</v>
      </c>
      <c r="G32" s="181">
        <f t="shared" ref="G32:S32" si="15">+G33+G34</f>
        <v>0</v>
      </c>
      <c r="H32" s="181">
        <f t="shared" si="15"/>
        <v>0</v>
      </c>
      <c r="I32" s="181">
        <f t="shared" si="15"/>
        <v>0</v>
      </c>
      <c r="J32" s="181">
        <f t="shared" si="15"/>
        <v>0</v>
      </c>
      <c r="K32" s="181">
        <f t="shared" si="15"/>
        <v>0</v>
      </c>
      <c r="L32" s="181">
        <f t="shared" si="15"/>
        <v>0</v>
      </c>
      <c r="M32" s="181">
        <f t="shared" si="15"/>
        <v>0</v>
      </c>
      <c r="N32" s="181">
        <f t="shared" si="15"/>
        <v>0</v>
      </c>
      <c r="O32" s="181">
        <f t="shared" si="15"/>
        <v>0</v>
      </c>
      <c r="P32" s="181">
        <f t="shared" si="15"/>
        <v>0</v>
      </c>
      <c r="Q32" s="181">
        <f t="shared" si="15"/>
        <v>0</v>
      </c>
      <c r="R32" s="181">
        <f t="shared" si="15"/>
        <v>0</v>
      </c>
      <c r="S32" s="181">
        <f t="shared" si="15"/>
        <v>0</v>
      </c>
    </row>
    <row r="33" spans="1:19" s="178" customFormat="1" hidden="1" x14ac:dyDescent="0.3">
      <c r="A33" s="177"/>
      <c r="B33" s="179">
        <v>3171</v>
      </c>
      <c r="C33" s="180" t="str">
        <f>+'[2]COSTEO DE ACTIVIDADES'!$G$16</f>
        <v>Contratación de servicios de internet de alta velocidad</v>
      </c>
      <c r="D33" s="179"/>
      <c r="E33" s="150"/>
      <c r="F33" s="150">
        <f>+D33*E33</f>
        <v>0</v>
      </c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>
        <f>+E33/2</f>
        <v>0</v>
      </c>
      <c r="R33" s="149">
        <f>+Q33</f>
        <v>0</v>
      </c>
      <c r="S33" s="149">
        <f>SUM(G33:R33)</f>
        <v>0</v>
      </c>
    </row>
    <row r="34" spans="1:19" hidden="1" x14ac:dyDescent="0.3">
      <c r="B34" s="174"/>
      <c r="C34" s="175"/>
      <c r="D34" s="174"/>
      <c r="E34" s="173"/>
      <c r="F34" s="173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</row>
    <row r="35" spans="1:19" s="165" customFormat="1" ht="14.25" hidden="1" thickBot="1" x14ac:dyDescent="0.35">
      <c r="A35" s="163"/>
      <c r="B35" s="147">
        <v>3221</v>
      </c>
      <c r="C35" s="146" t="s">
        <v>173</v>
      </c>
      <c r="D35" s="183"/>
      <c r="E35" s="182"/>
      <c r="F35" s="181">
        <f t="shared" ref="F35:R35" si="16">F36+F37</f>
        <v>0</v>
      </c>
      <c r="G35" s="181">
        <f t="shared" si="16"/>
        <v>0</v>
      </c>
      <c r="H35" s="181">
        <f t="shared" si="16"/>
        <v>0</v>
      </c>
      <c r="I35" s="181">
        <f t="shared" si="16"/>
        <v>0</v>
      </c>
      <c r="J35" s="194">
        <f t="shared" si="16"/>
        <v>0</v>
      </c>
      <c r="K35" s="194">
        <f t="shared" si="16"/>
        <v>0</v>
      </c>
      <c r="L35" s="194">
        <f t="shared" si="16"/>
        <v>0</v>
      </c>
      <c r="M35" s="194">
        <f t="shared" si="16"/>
        <v>0</v>
      </c>
      <c r="N35" s="194">
        <f t="shared" si="16"/>
        <v>0</v>
      </c>
      <c r="O35" s="194">
        <f t="shared" si="16"/>
        <v>0</v>
      </c>
      <c r="P35" s="194">
        <f t="shared" si="16"/>
        <v>0</v>
      </c>
      <c r="Q35" s="194">
        <f t="shared" si="16"/>
        <v>0</v>
      </c>
      <c r="R35" s="194">
        <f t="shared" si="16"/>
        <v>0</v>
      </c>
      <c r="S35" s="181">
        <f t="shared" si="3"/>
        <v>0</v>
      </c>
    </row>
    <row r="36" spans="1:19" s="178" customFormat="1" hidden="1" x14ac:dyDescent="0.3">
      <c r="A36" s="177" t="s">
        <v>171</v>
      </c>
      <c r="B36" s="179">
        <v>3221</v>
      </c>
      <c r="C36" s="180" t="s">
        <v>172</v>
      </c>
      <c r="D36" s="179"/>
      <c r="E36" s="150"/>
      <c r="F36" s="150">
        <f>D36*E36</f>
        <v>0</v>
      </c>
      <c r="G36" s="150">
        <f>F36/12</f>
        <v>0</v>
      </c>
      <c r="H36" s="150">
        <f t="shared" ref="H36:R36" si="17">+G36</f>
        <v>0</v>
      </c>
      <c r="I36" s="150">
        <f t="shared" si="17"/>
        <v>0</v>
      </c>
      <c r="J36" s="150">
        <f t="shared" si="17"/>
        <v>0</v>
      </c>
      <c r="K36" s="150">
        <f t="shared" si="17"/>
        <v>0</v>
      </c>
      <c r="L36" s="150">
        <f t="shared" si="17"/>
        <v>0</v>
      </c>
      <c r="M36" s="150">
        <f t="shared" si="17"/>
        <v>0</v>
      </c>
      <c r="N36" s="150">
        <f t="shared" si="17"/>
        <v>0</v>
      </c>
      <c r="O36" s="150">
        <f t="shared" si="17"/>
        <v>0</v>
      </c>
      <c r="P36" s="150">
        <f t="shared" si="17"/>
        <v>0</v>
      </c>
      <c r="Q36" s="150">
        <f t="shared" si="17"/>
        <v>0</v>
      </c>
      <c r="R36" s="150">
        <f t="shared" si="17"/>
        <v>0</v>
      </c>
      <c r="S36" s="149">
        <f t="shared" si="3"/>
        <v>0</v>
      </c>
    </row>
    <row r="37" spans="1:19" s="178" customFormat="1" hidden="1" x14ac:dyDescent="0.3">
      <c r="A37" s="177" t="s">
        <v>171</v>
      </c>
      <c r="B37" s="179">
        <v>3221</v>
      </c>
      <c r="C37" s="180" t="s">
        <v>170</v>
      </c>
      <c r="D37" s="179"/>
      <c r="E37" s="150"/>
      <c r="F37" s="150">
        <f>D37*E37</f>
        <v>0</v>
      </c>
      <c r="G37" s="150">
        <f>F37</f>
        <v>0</v>
      </c>
      <c r="H37" s="150"/>
      <c r="I37" s="150">
        <f>+H37</f>
        <v>0</v>
      </c>
      <c r="J37" s="150">
        <f>+I37</f>
        <v>0</v>
      </c>
      <c r="K37" s="150">
        <f>+J37</f>
        <v>0</v>
      </c>
      <c r="L37" s="150">
        <f>+K37</f>
        <v>0</v>
      </c>
      <c r="M37" s="150">
        <f>+L37</f>
        <v>0</v>
      </c>
      <c r="N37" s="150">
        <v>0</v>
      </c>
      <c r="O37" s="150"/>
      <c r="P37" s="150">
        <v>0</v>
      </c>
      <c r="Q37" s="150">
        <v>0</v>
      </c>
      <c r="R37" s="150">
        <v>0</v>
      </c>
      <c r="S37" s="149">
        <f t="shared" si="3"/>
        <v>0</v>
      </c>
    </row>
    <row r="38" spans="1:19" s="165" customFormat="1" ht="14.25" hidden="1" thickBot="1" x14ac:dyDescent="0.35">
      <c r="A38" s="163"/>
      <c r="B38" s="147">
        <v>3291</v>
      </c>
      <c r="C38" s="146" t="s">
        <v>169</v>
      </c>
      <c r="D38" s="183"/>
      <c r="E38" s="182">
        <v>0</v>
      </c>
      <c r="F38" s="181">
        <f>SUM(F39)</f>
        <v>0</v>
      </c>
      <c r="G38" s="181">
        <f t="shared" ref="G38:S38" si="18">SUM(G39)</f>
        <v>0</v>
      </c>
      <c r="H38" s="181">
        <f t="shared" si="18"/>
        <v>0</v>
      </c>
      <c r="I38" s="181">
        <f t="shared" si="18"/>
        <v>0</v>
      </c>
      <c r="J38" s="194">
        <f t="shared" si="18"/>
        <v>0</v>
      </c>
      <c r="K38" s="194">
        <f t="shared" si="18"/>
        <v>0</v>
      </c>
      <c r="L38" s="194">
        <f t="shared" si="18"/>
        <v>0</v>
      </c>
      <c r="M38" s="194">
        <f t="shared" si="18"/>
        <v>0</v>
      </c>
      <c r="N38" s="194">
        <f t="shared" si="18"/>
        <v>0</v>
      </c>
      <c r="O38" s="194">
        <f t="shared" si="18"/>
        <v>0</v>
      </c>
      <c r="P38" s="194">
        <f t="shared" si="18"/>
        <v>0</v>
      </c>
      <c r="Q38" s="194">
        <f t="shared" si="18"/>
        <v>0</v>
      </c>
      <c r="R38" s="194">
        <f t="shared" si="18"/>
        <v>0</v>
      </c>
      <c r="S38" s="181">
        <f t="shared" si="18"/>
        <v>0</v>
      </c>
    </row>
    <row r="39" spans="1:19" s="178" customFormat="1" hidden="1" x14ac:dyDescent="0.3">
      <c r="A39" s="177"/>
      <c r="B39" s="179"/>
      <c r="C39" s="180"/>
      <c r="D39" s="179"/>
      <c r="E39" s="150"/>
      <c r="F39" s="150">
        <f>D39*E39</f>
        <v>0</v>
      </c>
      <c r="G39" s="149"/>
      <c r="H39" s="149">
        <f>G39</f>
        <v>0</v>
      </c>
      <c r="I39" s="149">
        <f t="shared" ref="I39:R39" si="19">+H39</f>
        <v>0</v>
      </c>
      <c r="J39" s="149">
        <f t="shared" si="19"/>
        <v>0</v>
      </c>
      <c r="K39" s="149">
        <f t="shared" si="19"/>
        <v>0</v>
      </c>
      <c r="L39" s="149">
        <f t="shared" si="19"/>
        <v>0</v>
      </c>
      <c r="M39" s="149">
        <f t="shared" si="19"/>
        <v>0</v>
      </c>
      <c r="N39" s="149">
        <f t="shared" si="19"/>
        <v>0</v>
      </c>
      <c r="O39" s="149">
        <f t="shared" si="19"/>
        <v>0</v>
      </c>
      <c r="P39" s="149">
        <f t="shared" si="19"/>
        <v>0</v>
      </c>
      <c r="Q39" s="149">
        <f t="shared" si="19"/>
        <v>0</v>
      </c>
      <c r="R39" s="149">
        <f t="shared" si="19"/>
        <v>0</v>
      </c>
      <c r="S39" s="149">
        <f t="shared" si="3"/>
        <v>0</v>
      </c>
    </row>
    <row r="40" spans="1:19" s="165" customFormat="1" ht="14.25" hidden="1" thickBot="1" x14ac:dyDescent="0.35">
      <c r="A40" s="163"/>
      <c r="B40" s="188">
        <v>3301</v>
      </c>
      <c r="C40" s="187" t="s">
        <v>168</v>
      </c>
      <c r="D40" s="186"/>
      <c r="E40" s="185">
        <v>0</v>
      </c>
      <c r="F40" s="189">
        <f t="shared" ref="F40:R40" si="20">+F41</f>
        <v>0</v>
      </c>
      <c r="G40" s="189">
        <f t="shared" si="20"/>
        <v>0</v>
      </c>
      <c r="H40" s="189">
        <f t="shared" si="20"/>
        <v>0</v>
      </c>
      <c r="I40" s="189">
        <f t="shared" si="20"/>
        <v>0</v>
      </c>
      <c r="J40" s="189">
        <f t="shared" si="20"/>
        <v>0</v>
      </c>
      <c r="K40" s="189">
        <f t="shared" si="20"/>
        <v>0</v>
      </c>
      <c r="L40" s="189">
        <f t="shared" si="20"/>
        <v>0</v>
      </c>
      <c r="M40" s="189">
        <f t="shared" si="20"/>
        <v>0</v>
      </c>
      <c r="N40" s="189">
        <f t="shared" si="20"/>
        <v>0</v>
      </c>
      <c r="O40" s="189">
        <f t="shared" si="20"/>
        <v>0</v>
      </c>
      <c r="P40" s="189">
        <f t="shared" si="20"/>
        <v>0</v>
      </c>
      <c r="Q40" s="189">
        <f t="shared" si="20"/>
        <v>0</v>
      </c>
      <c r="R40" s="189">
        <f t="shared" si="20"/>
        <v>0</v>
      </c>
      <c r="S40" s="184">
        <f t="shared" si="3"/>
        <v>0</v>
      </c>
    </row>
    <row r="41" spans="1:19" hidden="1" x14ac:dyDescent="0.3">
      <c r="B41" s="174">
        <v>3301</v>
      </c>
      <c r="C41" s="175"/>
      <c r="D41" s="174"/>
      <c r="E41" s="173">
        <v>0</v>
      </c>
      <c r="F41" s="173">
        <f>D41*E41</f>
        <v>0</v>
      </c>
      <c r="G41" s="173"/>
      <c r="H41" s="168">
        <f>F41</f>
        <v>0</v>
      </c>
      <c r="I41" s="168"/>
      <c r="J41" s="168">
        <f t="shared" ref="J41:R41" si="21">I41</f>
        <v>0</v>
      </c>
      <c r="K41" s="168">
        <f t="shared" si="21"/>
        <v>0</v>
      </c>
      <c r="L41" s="168">
        <f t="shared" si="21"/>
        <v>0</v>
      </c>
      <c r="M41" s="168">
        <f t="shared" si="21"/>
        <v>0</v>
      </c>
      <c r="N41" s="168">
        <f t="shared" si="21"/>
        <v>0</v>
      </c>
      <c r="O41" s="168">
        <f t="shared" si="21"/>
        <v>0</v>
      </c>
      <c r="P41" s="168">
        <f t="shared" si="21"/>
        <v>0</v>
      </c>
      <c r="Q41" s="168">
        <f t="shared" si="21"/>
        <v>0</v>
      </c>
      <c r="R41" s="168">
        <f t="shared" si="21"/>
        <v>0</v>
      </c>
      <c r="S41" s="168">
        <f t="shared" si="3"/>
        <v>0</v>
      </c>
    </row>
    <row r="42" spans="1:19" hidden="1" x14ac:dyDescent="0.3">
      <c r="B42" s="174"/>
      <c r="C42" s="175"/>
      <c r="D42" s="174"/>
      <c r="E42" s="173"/>
      <c r="F42" s="173"/>
      <c r="G42" s="168">
        <v>0</v>
      </c>
      <c r="H42" s="168">
        <v>0</v>
      </c>
      <c r="I42" s="168">
        <v>0</v>
      </c>
      <c r="J42" s="168">
        <v>0</v>
      </c>
      <c r="K42" s="168">
        <f>+F42/3</f>
        <v>0</v>
      </c>
      <c r="L42" s="168">
        <f>+K42</f>
        <v>0</v>
      </c>
      <c r="M42" s="168">
        <f>+L42</f>
        <v>0</v>
      </c>
      <c r="N42" s="168">
        <v>0</v>
      </c>
      <c r="O42" s="168">
        <v>0</v>
      </c>
      <c r="P42" s="168">
        <v>0</v>
      </c>
      <c r="Q42" s="168">
        <v>0</v>
      </c>
      <c r="R42" s="168">
        <v>0</v>
      </c>
      <c r="S42" s="168">
        <f t="shared" si="3"/>
        <v>0</v>
      </c>
    </row>
    <row r="43" spans="1:19" s="165" customFormat="1" ht="14.25" hidden="1" thickBot="1" x14ac:dyDescent="0.35">
      <c r="A43" s="163"/>
      <c r="B43" s="147">
        <v>3471</v>
      </c>
      <c r="C43" s="146" t="s">
        <v>167</v>
      </c>
      <c r="D43" s="183"/>
      <c r="E43" s="182">
        <v>0</v>
      </c>
      <c r="F43" s="181">
        <f t="shared" ref="F43:R43" si="22">+F44</f>
        <v>0</v>
      </c>
      <c r="G43" s="181">
        <f t="shared" si="22"/>
        <v>0</v>
      </c>
      <c r="H43" s="181">
        <f t="shared" si="22"/>
        <v>0</v>
      </c>
      <c r="I43" s="181">
        <f t="shared" si="22"/>
        <v>0</v>
      </c>
      <c r="J43" s="194">
        <f t="shared" si="22"/>
        <v>0</v>
      </c>
      <c r="K43" s="194">
        <f t="shared" si="22"/>
        <v>0</v>
      </c>
      <c r="L43" s="194">
        <f t="shared" si="22"/>
        <v>0</v>
      </c>
      <c r="M43" s="194">
        <f t="shared" si="22"/>
        <v>0</v>
      </c>
      <c r="N43" s="194">
        <f t="shared" si="22"/>
        <v>0</v>
      </c>
      <c r="O43" s="194">
        <f t="shared" si="22"/>
        <v>0</v>
      </c>
      <c r="P43" s="194">
        <f t="shared" si="22"/>
        <v>0</v>
      </c>
      <c r="Q43" s="194">
        <f t="shared" si="22"/>
        <v>0</v>
      </c>
      <c r="R43" s="194">
        <f t="shared" si="22"/>
        <v>0</v>
      </c>
      <c r="S43" s="194">
        <f t="shared" si="3"/>
        <v>0</v>
      </c>
    </row>
    <row r="44" spans="1:19" s="178" customFormat="1" hidden="1" x14ac:dyDescent="0.3">
      <c r="A44" s="177"/>
      <c r="B44" s="179">
        <v>3471</v>
      </c>
      <c r="C44" s="180"/>
      <c r="D44" s="179"/>
      <c r="E44" s="150"/>
      <c r="F44" s="150">
        <f>D44*E44</f>
        <v>0</v>
      </c>
      <c r="G44" s="173">
        <f>+F44/12</f>
        <v>0</v>
      </c>
      <c r="H44" s="168">
        <f t="shared" ref="H44:R44" si="23">G44</f>
        <v>0</v>
      </c>
      <c r="I44" s="168">
        <f t="shared" si="23"/>
        <v>0</v>
      </c>
      <c r="J44" s="168">
        <f t="shared" si="23"/>
        <v>0</v>
      </c>
      <c r="K44" s="168">
        <f t="shared" si="23"/>
        <v>0</v>
      </c>
      <c r="L44" s="168">
        <f t="shared" si="23"/>
        <v>0</v>
      </c>
      <c r="M44" s="168">
        <f t="shared" si="23"/>
        <v>0</v>
      </c>
      <c r="N44" s="168">
        <f t="shared" si="23"/>
        <v>0</v>
      </c>
      <c r="O44" s="168">
        <f t="shared" si="23"/>
        <v>0</v>
      </c>
      <c r="P44" s="168">
        <f t="shared" si="23"/>
        <v>0</v>
      </c>
      <c r="Q44" s="168">
        <f t="shared" si="23"/>
        <v>0</v>
      </c>
      <c r="R44" s="168">
        <f t="shared" si="23"/>
        <v>0</v>
      </c>
      <c r="S44" s="149">
        <f t="shared" si="3"/>
        <v>0</v>
      </c>
    </row>
    <row r="45" spans="1:19" s="165" customFormat="1" ht="14.25" hidden="1" thickBot="1" x14ac:dyDescent="0.35">
      <c r="A45" s="163"/>
      <c r="B45" s="188">
        <v>3408</v>
      </c>
      <c r="C45" s="187" t="s">
        <v>166</v>
      </c>
      <c r="D45" s="186"/>
      <c r="E45" s="185">
        <v>0</v>
      </c>
      <c r="F45" s="184">
        <f t="shared" ref="F45:R45" si="24">+F46</f>
        <v>0</v>
      </c>
      <c r="G45" s="184">
        <f t="shared" si="24"/>
        <v>0</v>
      </c>
      <c r="H45" s="189">
        <f t="shared" si="24"/>
        <v>0</v>
      </c>
      <c r="I45" s="189">
        <f t="shared" si="24"/>
        <v>0</v>
      </c>
      <c r="J45" s="189">
        <f t="shared" si="24"/>
        <v>0</v>
      </c>
      <c r="K45" s="189">
        <f t="shared" si="24"/>
        <v>0</v>
      </c>
      <c r="L45" s="189">
        <f t="shared" si="24"/>
        <v>0</v>
      </c>
      <c r="M45" s="189">
        <f t="shared" si="24"/>
        <v>0</v>
      </c>
      <c r="N45" s="189">
        <f t="shared" si="24"/>
        <v>0</v>
      </c>
      <c r="O45" s="189">
        <f t="shared" si="24"/>
        <v>0</v>
      </c>
      <c r="P45" s="189">
        <f t="shared" si="24"/>
        <v>0</v>
      </c>
      <c r="Q45" s="189">
        <f t="shared" si="24"/>
        <v>0</v>
      </c>
      <c r="R45" s="189">
        <f t="shared" si="24"/>
        <v>0</v>
      </c>
      <c r="S45" s="184">
        <f t="shared" si="3"/>
        <v>0</v>
      </c>
    </row>
    <row r="46" spans="1:19" s="178" customFormat="1" hidden="1" x14ac:dyDescent="0.3">
      <c r="A46" s="177"/>
      <c r="B46" s="179">
        <v>3408</v>
      </c>
      <c r="C46" s="180"/>
      <c r="D46" s="179"/>
      <c r="E46" s="150">
        <v>0</v>
      </c>
      <c r="F46" s="150">
        <f>D46*E46</f>
        <v>0</v>
      </c>
      <c r="G46" s="173"/>
      <c r="H46" s="168">
        <f>G46</f>
        <v>0</v>
      </c>
      <c r="I46" s="168">
        <f>H46</f>
        <v>0</v>
      </c>
      <c r="J46" s="168">
        <f>I46</f>
        <v>0</v>
      </c>
      <c r="K46" s="168">
        <f>F46</f>
        <v>0</v>
      </c>
      <c r="L46" s="168"/>
      <c r="M46" s="168">
        <f t="shared" ref="M46:R46" si="25">L46</f>
        <v>0</v>
      </c>
      <c r="N46" s="168">
        <f t="shared" si="25"/>
        <v>0</v>
      </c>
      <c r="O46" s="168">
        <f t="shared" si="25"/>
        <v>0</v>
      </c>
      <c r="P46" s="168">
        <f t="shared" si="25"/>
        <v>0</v>
      </c>
      <c r="Q46" s="168">
        <f t="shared" si="25"/>
        <v>0</v>
      </c>
      <c r="R46" s="168">
        <f t="shared" si="25"/>
        <v>0</v>
      </c>
      <c r="S46" s="149">
        <f t="shared" si="3"/>
        <v>0</v>
      </c>
    </row>
    <row r="47" spans="1:19" s="165" customFormat="1" ht="27.75" hidden="1" thickBot="1" x14ac:dyDescent="0.35">
      <c r="A47" s="163"/>
      <c r="B47" s="107">
        <v>3511</v>
      </c>
      <c r="C47" s="193" t="s">
        <v>165</v>
      </c>
      <c r="D47" s="183"/>
      <c r="E47" s="182">
        <v>0</v>
      </c>
      <c r="F47" s="181">
        <f>F48+F49</f>
        <v>0</v>
      </c>
      <c r="G47" s="181">
        <f t="shared" ref="G47:S47" si="26">G48+G49</f>
        <v>0</v>
      </c>
      <c r="H47" s="181">
        <f t="shared" si="26"/>
        <v>0</v>
      </c>
      <c r="I47" s="181">
        <f t="shared" si="26"/>
        <v>0</v>
      </c>
      <c r="J47" s="181">
        <f t="shared" si="26"/>
        <v>0</v>
      </c>
      <c r="K47" s="181">
        <f t="shared" si="26"/>
        <v>0</v>
      </c>
      <c r="L47" s="181">
        <f t="shared" si="26"/>
        <v>0</v>
      </c>
      <c r="M47" s="181">
        <f t="shared" si="26"/>
        <v>0</v>
      </c>
      <c r="N47" s="181">
        <f t="shared" si="26"/>
        <v>0</v>
      </c>
      <c r="O47" s="181">
        <f t="shared" si="26"/>
        <v>0</v>
      </c>
      <c r="P47" s="181">
        <f t="shared" si="26"/>
        <v>0</v>
      </c>
      <c r="Q47" s="181">
        <f t="shared" si="26"/>
        <v>0</v>
      </c>
      <c r="R47" s="181">
        <f t="shared" si="26"/>
        <v>0</v>
      </c>
      <c r="S47" s="181">
        <f t="shared" si="26"/>
        <v>0</v>
      </c>
    </row>
    <row r="48" spans="1:19" s="178" customFormat="1" hidden="1" x14ac:dyDescent="0.3">
      <c r="A48" s="177"/>
      <c r="B48" s="179">
        <v>3511</v>
      </c>
      <c r="C48" s="180" t="s">
        <v>164</v>
      </c>
      <c r="D48" s="179"/>
      <c r="E48" s="150"/>
      <c r="F48" s="150">
        <f>D48*E48</f>
        <v>0</v>
      </c>
      <c r="G48" s="150"/>
      <c r="H48" s="149">
        <f t="shared" ref="H48:R50" si="27">G48</f>
        <v>0</v>
      </c>
      <c r="I48" s="149">
        <f t="shared" si="27"/>
        <v>0</v>
      </c>
      <c r="J48" s="149">
        <f t="shared" si="27"/>
        <v>0</v>
      </c>
      <c r="K48" s="168">
        <f t="shared" si="27"/>
        <v>0</v>
      </c>
      <c r="L48" s="168">
        <f t="shared" si="27"/>
        <v>0</v>
      </c>
      <c r="M48" s="168">
        <f t="shared" si="27"/>
        <v>0</v>
      </c>
      <c r="N48" s="168">
        <f t="shared" si="27"/>
        <v>0</v>
      </c>
      <c r="O48" s="168">
        <f>F48/4</f>
        <v>0</v>
      </c>
      <c r="P48" s="168">
        <f t="shared" si="27"/>
        <v>0</v>
      </c>
      <c r="Q48" s="168">
        <f t="shared" si="27"/>
        <v>0</v>
      </c>
      <c r="R48" s="168">
        <f t="shared" si="27"/>
        <v>0</v>
      </c>
      <c r="S48" s="149">
        <f t="shared" si="3"/>
        <v>0</v>
      </c>
    </row>
    <row r="49" spans="1:19" s="178" customFormat="1" hidden="1" x14ac:dyDescent="0.3">
      <c r="A49" s="177"/>
      <c r="B49" s="179">
        <v>3511</v>
      </c>
      <c r="C49" s="175" t="s">
        <v>163</v>
      </c>
      <c r="D49" s="179"/>
      <c r="E49" s="150"/>
      <c r="F49" s="150">
        <f>D49*E49</f>
        <v>0</v>
      </c>
      <c r="G49" s="173"/>
      <c r="H49" s="168">
        <f>G49</f>
        <v>0</v>
      </c>
      <c r="I49" s="168">
        <f>H49</f>
        <v>0</v>
      </c>
      <c r="J49" s="168"/>
      <c r="K49" s="168"/>
      <c r="L49" s="168">
        <f t="shared" si="27"/>
        <v>0</v>
      </c>
      <c r="M49" s="168">
        <f t="shared" si="27"/>
        <v>0</v>
      </c>
      <c r="N49" s="168">
        <f t="shared" si="27"/>
        <v>0</v>
      </c>
      <c r="O49" s="168">
        <f t="shared" si="27"/>
        <v>0</v>
      </c>
      <c r="P49" s="168">
        <f t="shared" si="27"/>
        <v>0</v>
      </c>
      <c r="Q49" s="168">
        <f>F49</f>
        <v>0</v>
      </c>
      <c r="R49" s="168"/>
      <c r="S49" s="149">
        <f t="shared" si="3"/>
        <v>0</v>
      </c>
    </row>
    <row r="50" spans="1:19" s="178" customFormat="1" hidden="1" x14ac:dyDescent="0.3">
      <c r="A50" s="177"/>
      <c r="B50" s="179"/>
      <c r="C50" s="175"/>
      <c r="D50" s="179"/>
      <c r="E50" s="150">
        <v>0</v>
      </c>
      <c r="F50" s="150">
        <f>D50*E50</f>
        <v>0</v>
      </c>
      <c r="G50" s="173">
        <f>+F50/2</f>
        <v>0</v>
      </c>
      <c r="H50" s="168">
        <f>G50</f>
        <v>0</v>
      </c>
      <c r="I50" s="168"/>
      <c r="J50" s="168">
        <f>I50</f>
        <v>0</v>
      </c>
      <c r="K50" s="168">
        <f>J50</f>
        <v>0</v>
      </c>
      <c r="L50" s="168">
        <f t="shared" si="27"/>
        <v>0</v>
      </c>
      <c r="M50" s="168">
        <f t="shared" si="27"/>
        <v>0</v>
      </c>
      <c r="N50" s="168">
        <f t="shared" si="27"/>
        <v>0</v>
      </c>
      <c r="O50" s="168">
        <f t="shared" si="27"/>
        <v>0</v>
      </c>
      <c r="P50" s="168">
        <f t="shared" si="27"/>
        <v>0</v>
      </c>
      <c r="Q50" s="168">
        <f t="shared" si="27"/>
        <v>0</v>
      </c>
      <c r="R50" s="168">
        <f t="shared" si="27"/>
        <v>0</v>
      </c>
      <c r="S50" s="149">
        <f>SUM(G50:R50)</f>
        <v>0</v>
      </c>
    </row>
    <row r="51" spans="1:19" s="165" customFormat="1" ht="14.25" hidden="1" thickBot="1" x14ac:dyDescent="0.35">
      <c r="A51" s="163"/>
      <c r="B51" s="147">
        <v>3531</v>
      </c>
      <c r="C51" s="146" t="s">
        <v>130</v>
      </c>
      <c r="D51" s="183"/>
      <c r="E51" s="182">
        <v>0</v>
      </c>
      <c r="F51" s="181">
        <f>SUM(F52:F70)</f>
        <v>0</v>
      </c>
      <c r="G51" s="181">
        <f t="shared" ref="G51:R51" si="28">SUM(G52:G70)</f>
        <v>0</v>
      </c>
      <c r="H51" s="181">
        <f t="shared" si="28"/>
        <v>0</v>
      </c>
      <c r="I51" s="181">
        <f t="shared" si="28"/>
        <v>0</v>
      </c>
      <c r="J51" s="181">
        <f t="shared" si="28"/>
        <v>0</v>
      </c>
      <c r="K51" s="181">
        <f t="shared" si="28"/>
        <v>0</v>
      </c>
      <c r="L51" s="181">
        <f t="shared" si="28"/>
        <v>0</v>
      </c>
      <c r="M51" s="181">
        <f t="shared" si="28"/>
        <v>0</v>
      </c>
      <c r="N51" s="181">
        <f t="shared" si="28"/>
        <v>0</v>
      </c>
      <c r="O51" s="181">
        <f t="shared" si="28"/>
        <v>0</v>
      </c>
      <c r="P51" s="181">
        <f t="shared" si="28"/>
        <v>0</v>
      </c>
      <c r="Q51" s="181">
        <f t="shared" si="28"/>
        <v>0</v>
      </c>
      <c r="R51" s="181">
        <f t="shared" si="28"/>
        <v>0</v>
      </c>
      <c r="S51" s="181">
        <f>SUM(G51:R51)</f>
        <v>0</v>
      </c>
    </row>
    <row r="52" spans="1:19" s="178" customFormat="1" hidden="1" x14ac:dyDescent="0.3">
      <c r="A52" s="177"/>
      <c r="B52" s="179">
        <v>3531</v>
      </c>
      <c r="C52" s="180"/>
      <c r="D52" s="179"/>
      <c r="E52" s="150"/>
      <c r="F52" s="150">
        <f>D52*E52</f>
        <v>0</v>
      </c>
      <c r="G52" s="150"/>
      <c r="H52" s="149">
        <f>G52</f>
        <v>0</v>
      </c>
      <c r="I52" s="149">
        <f>H52</f>
        <v>0</v>
      </c>
      <c r="J52" s="149">
        <f>I52</f>
        <v>0</v>
      </c>
      <c r="K52" s="149">
        <f>J52</f>
        <v>0</v>
      </c>
      <c r="L52" s="149">
        <f>K52</f>
        <v>0</v>
      </c>
      <c r="M52" s="149">
        <f t="shared" ref="M52:R52" si="29">L52</f>
        <v>0</v>
      </c>
      <c r="N52" s="149">
        <f t="shared" si="29"/>
        <v>0</v>
      </c>
      <c r="O52" s="149">
        <f>F52</f>
        <v>0</v>
      </c>
      <c r="P52" s="149"/>
      <c r="Q52" s="149">
        <f t="shared" si="29"/>
        <v>0</v>
      </c>
      <c r="R52" s="149">
        <f t="shared" si="29"/>
        <v>0</v>
      </c>
      <c r="S52" s="149">
        <f>SUM(G52:R52)</f>
        <v>0</v>
      </c>
    </row>
    <row r="53" spans="1:19" hidden="1" x14ac:dyDescent="0.3">
      <c r="A53" s="177"/>
      <c r="B53" s="174">
        <v>3531</v>
      </c>
      <c r="C53" s="175"/>
      <c r="D53" s="174"/>
      <c r="E53" s="173"/>
      <c r="F53" s="150">
        <f t="shared" ref="F53:F69" si="30">D53*E53</f>
        <v>0</v>
      </c>
      <c r="G53" s="173"/>
      <c r="H53" s="168"/>
      <c r="I53" s="168"/>
      <c r="J53" s="168">
        <f>F53</f>
        <v>0</v>
      </c>
      <c r="K53" s="168"/>
      <c r="L53" s="168"/>
      <c r="M53" s="168"/>
      <c r="N53" s="168"/>
      <c r="O53" s="168"/>
      <c r="P53" s="168"/>
      <c r="Q53" s="168"/>
      <c r="R53" s="168"/>
      <c r="S53" s="149">
        <f t="shared" ref="S53:S81" si="31">SUM(G53:R53)</f>
        <v>0</v>
      </c>
    </row>
    <row r="54" spans="1:19" hidden="1" x14ac:dyDescent="0.3">
      <c r="A54" s="177"/>
      <c r="B54" s="174">
        <v>3531</v>
      </c>
      <c r="C54" s="175"/>
      <c r="D54" s="174"/>
      <c r="E54" s="173"/>
      <c r="F54" s="150">
        <f t="shared" si="30"/>
        <v>0</v>
      </c>
      <c r="G54" s="173"/>
      <c r="H54" s="168"/>
      <c r="I54" s="168"/>
      <c r="J54" s="168"/>
      <c r="K54" s="168"/>
      <c r="L54" s="168"/>
      <c r="M54" s="168"/>
      <c r="N54" s="168"/>
      <c r="O54" s="149">
        <f>F54</f>
        <v>0</v>
      </c>
      <c r="P54" s="168"/>
      <c r="Q54" s="168"/>
      <c r="R54" s="168"/>
      <c r="S54" s="149">
        <f t="shared" si="31"/>
        <v>0</v>
      </c>
    </row>
    <row r="55" spans="1:19" hidden="1" x14ac:dyDescent="0.3">
      <c r="A55" s="177"/>
      <c r="B55" s="174">
        <v>3531</v>
      </c>
      <c r="C55" s="175"/>
      <c r="D55" s="174"/>
      <c r="E55" s="173"/>
      <c r="F55" s="150">
        <f t="shared" si="30"/>
        <v>0</v>
      </c>
      <c r="G55" s="173"/>
      <c r="H55" s="168"/>
      <c r="I55" s="168"/>
      <c r="J55" s="168"/>
      <c r="K55" s="168"/>
      <c r="L55" s="168"/>
      <c r="M55" s="168"/>
      <c r="N55" s="168"/>
      <c r="O55" s="149">
        <f>F55</f>
        <v>0</v>
      </c>
      <c r="P55" s="168"/>
      <c r="Q55" s="168"/>
      <c r="R55" s="168"/>
      <c r="S55" s="149">
        <f t="shared" si="31"/>
        <v>0</v>
      </c>
    </row>
    <row r="56" spans="1:19" hidden="1" x14ac:dyDescent="0.3">
      <c r="A56" s="177"/>
      <c r="B56" s="174">
        <v>3531</v>
      </c>
      <c r="C56" s="175"/>
      <c r="D56" s="174"/>
      <c r="E56" s="173"/>
      <c r="F56" s="150">
        <f t="shared" si="30"/>
        <v>0</v>
      </c>
      <c r="G56" s="173"/>
      <c r="H56" s="168"/>
      <c r="I56" s="168"/>
      <c r="J56" s="168"/>
      <c r="K56" s="168"/>
      <c r="L56" s="168">
        <f>F56</f>
        <v>0</v>
      </c>
      <c r="M56" s="168"/>
      <c r="N56" s="168"/>
      <c r="O56" s="168"/>
      <c r="P56" s="168"/>
      <c r="Q56" s="168"/>
      <c r="R56" s="168"/>
      <c r="S56" s="149">
        <f t="shared" si="31"/>
        <v>0</v>
      </c>
    </row>
    <row r="57" spans="1:19" hidden="1" x14ac:dyDescent="0.3">
      <c r="A57" s="177"/>
      <c r="B57" s="174">
        <v>3531</v>
      </c>
      <c r="C57" s="175"/>
      <c r="D57" s="174"/>
      <c r="E57" s="173"/>
      <c r="F57" s="150">
        <f t="shared" si="30"/>
        <v>0</v>
      </c>
      <c r="G57" s="173"/>
      <c r="H57" s="168"/>
      <c r="I57" s="168"/>
      <c r="J57" s="168"/>
      <c r="K57" s="168"/>
      <c r="L57" s="168"/>
      <c r="M57" s="168">
        <f>F57</f>
        <v>0</v>
      </c>
      <c r="N57" s="168"/>
      <c r="O57" s="168"/>
      <c r="P57" s="168"/>
      <c r="Q57" s="168"/>
      <c r="R57" s="168"/>
      <c r="S57" s="149">
        <f t="shared" si="31"/>
        <v>0</v>
      </c>
    </row>
    <row r="58" spans="1:19" hidden="1" x14ac:dyDescent="0.3">
      <c r="A58" s="177"/>
      <c r="B58" s="174">
        <v>3531</v>
      </c>
      <c r="C58" s="175"/>
      <c r="D58" s="174"/>
      <c r="E58" s="173"/>
      <c r="F58" s="150">
        <f t="shared" si="30"/>
        <v>0</v>
      </c>
      <c r="G58" s="173"/>
      <c r="H58" s="168"/>
      <c r="I58" s="168"/>
      <c r="J58" s="168"/>
      <c r="K58" s="168"/>
      <c r="L58" s="168">
        <f>F58</f>
        <v>0</v>
      </c>
      <c r="M58" s="168"/>
      <c r="N58" s="168"/>
      <c r="O58" s="168"/>
      <c r="P58" s="168"/>
      <c r="Q58" s="168"/>
      <c r="R58" s="168"/>
      <c r="S58" s="149">
        <f t="shared" si="31"/>
        <v>0</v>
      </c>
    </row>
    <row r="59" spans="1:19" hidden="1" x14ac:dyDescent="0.3">
      <c r="A59" s="177"/>
      <c r="B59" s="174">
        <v>3531</v>
      </c>
      <c r="C59" s="175"/>
      <c r="D59" s="174"/>
      <c r="E59" s="173"/>
      <c r="F59" s="150">
        <f t="shared" si="30"/>
        <v>0</v>
      </c>
      <c r="G59" s="173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>
        <f>F59</f>
        <v>0</v>
      </c>
      <c r="S59" s="149">
        <f t="shared" si="31"/>
        <v>0</v>
      </c>
    </row>
    <row r="60" spans="1:19" hidden="1" x14ac:dyDescent="0.3">
      <c r="A60" s="177"/>
      <c r="B60" s="174">
        <v>3531</v>
      </c>
      <c r="C60" s="175"/>
      <c r="D60" s="174"/>
      <c r="E60" s="173"/>
      <c r="F60" s="150">
        <f t="shared" si="30"/>
        <v>0</v>
      </c>
      <c r="G60" s="173"/>
      <c r="H60" s="168"/>
      <c r="I60" s="168"/>
      <c r="J60" s="168"/>
      <c r="K60" s="168"/>
      <c r="L60" s="168">
        <f>F60</f>
        <v>0</v>
      </c>
      <c r="M60" s="168"/>
      <c r="N60" s="168"/>
      <c r="O60" s="168"/>
      <c r="P60" s="168"/>
      <c r="Q60" s="168"/>
      <c r="R60" s="168"/>
      <c r="S60" s="149">
        <f t="shared" si="31"/>
        <v>0</v>
      </c>
    </row>
    <row r="61" spans="1:19" hidden="1" x14ac:dyDescent="0.3">
      <c r="A61" s="177"/>
      <c r="B61" s="174">
        <v>3531</v>
      </c>
      <c r="C61" s="175"/>
      <c r="D61" s="174"/>
      <c r="E61" s="173"/>
      <c r="F61" s="150">
        <f t="shared" si="30"/>
        <v>0</v>
      </c>
      <c r="G61" s="173"/>
      <c r="H61" s="168"/>
      <c r="I61" s="168"/>
      <c r="J61" s="168"/>
      <c r="K61" s="168"/>
      <c r="L61" s="168">
        <f>F61</f>
        <v>0</v>
      </c>
      <c r="M61" s="168"/>
      <c r="N61" s="168"/>
      <c r="O61" s="168"/>
      <c r="P61" s="168"/>
      <c r="Q61" s="168"/>
      <c r="R61" s="168"/>
      <c r="S61" s="149">
        <f t="shared" si="31"/>
        <v>0</v>
      </c>
    </row>
    <row r="62" spans="1:19" hidden="1" x14ac:dyDescent="0.3">
      <c r="A62" s="177"/>
      <c r="B62" s="174">
        <v>3531</v>
      </c>
      <c r="C62" s="175"/>
      <c r="D62" s="174"/>
      <c r="E62" s="173"/>
      <c r="F62" s="150">
        <f t="shared" si="30"/>
        <v>0</v>
      </c>
      <c r="G62" s="173"/>
      <c r="H62" s="168"/>
      <c r="I62" s="168"/>
      <c r="J62" s="168"/>
      <c r="K62" s="168"/>
      <c r="L62" s="168">
        <f>F62</f>
        <v>0</v>
      </c>
      <c r="M62" s="168"/>
      <c r="N62" s="168"/>
      <c r="O62" s="168"/>
      <c r="P62" s="168"/>
      <c r="Q62" s="168"/>
      <c r="R62" s="168"/>
      <c r="S62" s="149">
        <f t="shared" si="31"/>
        <v>0</v>
      </c>
    </row>
    <row r="63" spans="1:19" hidden="1" x14ac:dyDescent="0.3">
      <c r="A63" s="177"/>
      <c r="B63" s="174">
        <v>3531</v>
      </c>
      <c r="C63" s="175"/>
      <c r="D63" s="174"/>
      <c r="E63" s="173"/>
      <c r="F63" s="150">
        <f t="shared" si="30"/>
        <v>0</v>
      </c>
      <c r="G63" s="173">
        <f>F63</f>
        <v>0</v>
      </c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49">
        <f t="shared" si="31"/>
        <v>0</v>
      </c>
    </row>
    <row r="64" spans="1:19" hidden="1" x14ac:dyDescent="0.3">
      <c r="A64" s="177"/>
      <c r="B64" s="174">
        <v>3531</v>
      </c>
      <c r="C64" s="175"/>
      <c r="D64" s="174"/>
      <c r="E64" s="173"/>
      <c r="F64" s="150">
        <f t="shared" si="30"/>
        <v>0</v>
      </c>
      <c r="G64" s="173">
        <f>F64</f>
        <v>0</v>
      </c>
      <c r="H64" s="168"/>
      <c r="I64" s="168">
        <f t="shared" ref="I64:R65" si="32">H64</f>
        <v>0</v>
      </c>
      <c r="J64" s="168">
        <f t="shared" si="32"/>
        <v>0</v>
      </c>
      <c r="K64" s="168">
        <f t="shared" si="32"/>
        <v>0</v>
      </c>
      <c r="L64" s="168">
        <f t="shared" si="32"/>
        <v>0</v>
      </c>
      <c r="M64" s="168">
        <f t="shared" si="32"/>
        <v>0</v>
      </c>
      <c r="N64" s="168">
        <f t="shared" si="32"/>
        <v>0</v>
      </c>
      <c r="O64" s="168">
        <f t="shared" si="32"/>
        <v>0</v>
      </c>
      <c r="P64" s="168">
        <f t="shared" si="32"/>
        <v>0</v>
      </c>
      <c r="Q64" s="168">
        <f t="shared" si="32"/>
        <v>0</v>
      </c>
      <c r="R64" s="168">
        <f t="shared" si="32"/>
        <v>0</v>
      </c>
      <c r="S64" s="149">
        <f t="shared" si="31"/>
        <v>0</v>
      </c>
    </row>
    <row r="65" spans="1:240" hidden="1" x14ac:dyDescent="0.3">
      <c r="A65" s="177"/>
      <c r="B65" s="174">
        <v>3531</v>
      </c>
      <c r="C65" s="175"/>
      <c r="D65" s="174"/>
      <c r="E65" s="173"/>
      <c r="F65" s="150">
        <f t="shared" si="30"/>
        <v>0</v>
      </c>
      <c r="G65" s="173">
        <f>F65/6</f>
        <v>0</v>
      </c>
      <c r="H65" s="168">
        <f>G65</f>
        <v>0</v>
      </c>
      <c r="I65" s="168">
        <f t="shared" si="32"/>
        <v>0</v>
      </c>
      <c r="J65" s="168">
        <f t="shared" si="32"/>
        <v>0</v>
      </c>
      <c r="K65" s="168">
        <f t="shared" si="32"/>
        <v>0</v>
      </c>
      <c r="L65" s="168">
        <f t="shared" si="32"/>
        <v>0</v>
      </c>
      <c r="M65" s="168"/>
      <c r="N65" s="168"/>
      <c r="O65" s="168"/>
      <c r="P65" s="168"/>
      <c r="Q65" s="168"/>
      <c r="R65" s="168"/>
      <c r="S65" s="149">
        <f t="shared" si="31"/>
        <v>0</v>
      </c>
    </row>
    <row r="66" spans="1:240" hidden="1" x14ac:dyDescent="0.3">
      <c r="A66" s="177"/>
      <c r="B66" s="174">
        <v>3531</v>
      </c>
      <c r="C66" s="175"/>
      <c r="D66" s="174"/>
      <c r="E66" s="173"/>
      <c r="F66" s="150">
        <f t="shared" si="30"/>
        <v>0</v>
      </c>
      <c r="G66" s="173">
        <f>F66</f>
        <v>0</v>
      </c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49">
        <f t="shared" si="31"/>
        <v>0</v>
      </c>
    </row>
    <row r="67" spans="1:240" hidden="1" x14ac:dyDescent="0.3">
      <c r="A67" s="177"/>
      <c r="B67" s="174">
        <v>3531</v>
      </c>
      <c r="C67" s="175"/>
      <c r="D67" s="174"/>
      <c r="E67" s="173"/>
      <c r="F67" s="150">
        <f t="shared" si="30"/>
        <v>0</v>
      </c>
      <c r="G67" s="173">
        <f>F67</f>
        <v>0</v>
      </c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49">
        <f t="shared" si="31"/>
        <v>0</v>
      </c>
    </row>
    <row r="68" spans="1:240" hidden="1" x14ac:dyDescent="0.3">
      <c r="A68" s="177"/>
      <c r="B68" s="174">
        <v>3531</v>
      </c>
      <c r="C68" s="175"/>
      <c r="D68" s="174"/>
      <c r="E68" s="173"/>
      <c r="F68" s="150">
        <f t="shared" si="30"/>
        <v>0</v>
      </c>
      <c r="G68" s="173">
        <f>F68</f>
        <v>0</v>
      </c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49">
        <f t="shared" si="31"/>
        <v>0</v>
      </c>
    </row>
    <row r="69" spans="1:240" hidden="1" x14ac:dyDescent="0.3">
      <c r="B69" s="174"/>
      <c r="C69" s="175"/>
      <c r="D69" s="174"/>
      <c r="E69" s="173"/>
      <c r="F69" s="150">
        <f t="shared" si="30"/>
        <v>0</v>
      </c>
      <c r="G69" s="173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49">
        <f t="shared" si="31"/>
        <v>0</v>
      </c>
    </row>
    <row r="70" spans="1:240" hidden="1" x14ac:dyDescent="0.3">
      <c r="B70" s="174"/>
      <c r="C70" s="175"/>
      <c r="D70" s="174"/>
      <c r="E70" s="173"/>
      <c r="F70" s="150"/>
      <c r="G70" s="173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49">
        <f t="shared" si="31"/>
        <v>0</v>
      </c>
    </row>
    <row r="71" spans="1:240" s="165" customFormat="1" ht="14.25" hidden="1" thickBot="1" x14ac:dyDescent="0.35">
      <c r="A71" s="163"/>
      <c r="B71" s="147">
        <v>3604</v>
      </c>
      <c r="C71" s="146" t="s">
        <v>162</v>
      </c>
      <c r="D71" s="183"/>
      <c r="E71" s="182"/>
      <c r="F71" s="181">
        <f t="shared" ref="F71:R71" si="33">SUM(F72:F73)</f>
        <v>0</v>
      </c>
      <c r="G71" s="181">
        <f t="shared" si="33"/>
        <v>0</v>
      </c>
      <c r="H71" s="181">
        <f t="shared" si="33"/>
        <v>0</v>
      </c>
      <c r="I71" s="181">
        <f t="shared" si="33"/>
        <v>0</v>
      </c>
      <c r="J71" s="181">
        <f t="shared" si="33"/>
        <v>0</v>
      </c>
      <c r="K71" s="181">
        <f t="shared" si="33"/>
        <v>0</v>
      </c>
      <c r="L71" s="181">
        <f t="shared" si="33"/>
        <v>0</v>
      </c>
      <c r="M71" s="181">
        <f t="shared" si="33"/>
        <v>0</v>
      </c>
      <c r="N71" s="181">
        <f t="shared" si="33"/>
        <v>0</v>
      </c>
      <c r="O71" s="181">
        <f t="shared" si="33"/>
        <v>0</v>
      </c>
      <c r="P71" s="181">
        <f t="shared" si="33"/>
        <v>0</v>
      </c>
      <c r="Q71" s="181">
        <f t="shared" si="33"/>
        <v>0</v>
      </c>
      <c r="R71" s="181">
        <f t="shared" si="33"/>
        <v>0</v>
      </c>
      <c r="S71" s="181">
        <f t="shared" si="31"/>
        <v>0</v>
      </c>
    </row>
    <row r="72" spans="1:240" s="178" customFormat="1" hidden="1" x14ac:dyDescent="0.3">
      <c r="A72" s="177"/>
      <c r="B72" s="179">
        <v>3604</v>
      </c>
      <c r="C72" s="180" t="s">
        <v>161</v>
      </c>
      <c r="D72" s="179"/>
      <c r="E72" s="150">
        <v>0</v>
      </c>
      <c r="F72" s="150">
        <f>D72*E72</f>
        <v>0</v>
      </c>
      <c r="G72" s="149">
        <f>F72/12</f>
        <v>0</v>
      </c>
      <c r="H72" s="149">
        <f t="shared" ref="H72:R72" si="34">G72</f>
        <v>0</v>
      </c>
      <c r="I72" s="149">
        <f t="shared" si="34"/>
        <v>0</v>
      </c>
      <c r="J72" s="149">
        <f t="shared" si="34"/>
        <v>0</v>
      </c>
      <c r="K72" s="149">
        <f t="shared" si="34"/>
        <v>0</v>
      </c>
      <c r="L72" s="149">
        <f t="shared" si="34"/>
        <v>0</v>
      </c>
      <c r="M72" s="149">
        <f t="shared" si="34"/>
        <v>0</v>
      </c>
      <c r="N72" s="149">
        <f t="shared" si="34"/>
        <v>0</v>
      </c>
      <c r="O72" s="149">
        <f t="shared" si="34"/>
        <v>0</v>
      </c>
      <c r="P72" s="149">
        <f t="shared" si="34"/>
        <v>0</v>
      </c>
      <c r="Q72" s="149">
        <f t="shared" si="34"/>
        <v>0</v>
      </c>
      <c r="R72" s="149">
        <f t="shared" si="34"/>
        <v>0</v>
      </c>
      <c r="S72" s="149">
        <f t="shared" si="31"/>
        <v>0</v>
      </c>
    </row>
    <row r="73" spans="1:240" s="178" customFormat="1" hidden="1" x14ac:dyDescent="0.3">
      <c r="A73" s="177"/>
      <c r="B73" s="179">
        <v>3604</v>
      </c>
      <c r="C73" s="180" t="s">
        <v>160</v>
      </c>
      <c r="D73" s="179"/>
      <c r="E73" s="150">
        <v>0</v>
      </c>
      <c r="F73" s="150">
        <f>D73*E73</f>
        <v>0</v>
      </c>
      <c r="G73" s="149">
        <f>F73</f>
        <v>0</v>
      </c>
      <c r="H73" s="149">
        <v>0</v>
      </c>
      <c r="I73" s="149">
        <v>0</v>
      </c>
      <c r="J73" s="149"/>
      <c r="K73" s="149">
        <f>J73</f>
        <v>0</v>
      </c>
      <c r="L73" s="149">
        <f>K73</f>
        <v>0</v>
      </c>
      <c r="M73" s="149">
        <f>L73</f>
        <v>0</v>
      </c>
      <c r="N73" s="149">
        <v>0</v>
      </c>
      <c r="O73" s="149">
        <v>0</v>
      </c>
      <c r="P73" s="149">
        <v>0</v>
      </c>
      <c r="Q73" s="149">
        <v>0</v>
      </c>
      <c r="R73" s="149">
        <v>0</v>
      </c>
      <c r="S73" s="149">
        <f t="shared" si="31"/>
        <v>0</v>
      </c>
    </row>
    <row r="74" spans="1:240" s="165" customFormat="1" ht="14.25" hidden="1" thickBot="1" x14ac:dyDescent="0.35">
      <c r="A74" s="163"/>
      <c r="B74" s="147">
        <v>3711</v>
      </c>
      <c r="C74" s="146" t="s">
        <v>159</v>
      </c>
      <c r="D74" s="183"/>
      <c r="E74" s="182">
        <v>0</v>
      </c>
      <c r="F74" s="181">
        <f t="shared" ref="F74:R74" si="35">SUM(F75:F77)</f>
        <v>0</v>
      </c>
      <c r="G74" s="181">
        <f t="shared" si="35"/>
        <v>0</v>
      </c>
      <c r="H74" s="181">
        <f t="shared" si="35"/>
        <v>0</v>
      </c>
      <c r="I74" s="181">
        <f t="shared" si="35"/>
        <v>0</v>
      </c>
      <c r="J74" s="181">
        <f t="shared" si="35"/>
        <v>0</v>
      </c>
      <c r="K74" s="181">
        <f t="shared" si="35"/>
        <v>0</v>
      </c>
      <c r="L74" s="181">
        <f t="shared" si="35"/>
        <v>0</v>
      </c>
      <c r="M74" s="181">
        <f t="shared" si="35"/>
        <v>0</v>
      </c>
      <c r="N74" s="181">
        <f t="shared" si="35"/>
        <v>0</v>
      </c>
      <c r="O74" s="181">
        <f t="shared" si="35"/>
        <v>0</v>
      </c>
      <c r="P74" s="181">
        <f t="shared" si="35"/>
        <v>0</v>
      </c>
      <c r="Q74" s="181">
        <f t="shared" si="35"/>
        <v>0</v>
      </c>
      <c r="R74" s="181">
        <f t="shared" si="35"/>
        <v>0</v>
      </c>
      <c r="S74" s="181">
        <f t="shared" si="31"/>
        <v>0</v>
      </c>
    </row>
    <row r="75" spans="1:240" s="178" customFormat="1" hidden="1" x14ac:dyDescent="0.3">
      <c r="A75" s="177"/>
      <c r="B75" s="179">
        <v>3711</v>
      </c>
      <c r="C75" s="180" t="s">
        <v>156</v>
      </c>
      <c r="D75" s="179"/>
      <c r="E75" s="150"/>
      <c r="F75" s="150"/>
      <c r="G75" s="192">
        <f>F75/12</f>
        <v>0</v>
      </c>
      <c r="H75" s="192">
        <f>G75</f>
        <v>0</v>
      </c>
      <c r="I75" s="192">
        <f t="shared" ref="I75:R77" si="36">H75</f>
        <v>0</v>
      </c>
      <c r="J75" s="192">
        <f t="shared" si="36"/>
        <v>0</v>
      </c>
      <c r="K75" s="192">
        <f t="shared" si="36"/>
        <v>0</v>
      </c>
      <c r="L75" s="192">
        <f t="shared" si="36"/>
        <v>0</v>
      </c>
      <c r="M75" s="192">
        <f t="shared" si="36"/>
        <v>0</v>
      </c>
      <c r="N75" s="192">
        <f t="shared" si="36"/>
        <v>0</v>
      </c>
      <c r="O75" s="192">
        <f t="shared" si="36"/>
        <v>0</v>
      </c>
      <c r="P75" s="192">
        <f t="shared" si="36"/>
        <v>0</v>
      </c>
      <c r="Q75" s="192">
        <f t="shared" si="36"/>
        <v>0</v>
      </c>
      <c r="R75" s="192">
        <f t="shared" si="36"/>
        <v>0</v>
      </c>
      <c r="S75" s="168">
        <f t="shared" si="31"/>
        <v>0</v>
      </c>
      <c r="T75" s="191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  <c r="AF75" s="190"/>
      <c r="AG75" s="190"/>
      <c r="AH75" s="190"/>
      <c r="AI75" s="190"/>
      <c r="AJ75" s="190"/>
      <c r="AK75" s="190"/>
      <c r="AL75" s="190"/>
      <c r="AM75" s="190"/>
      <c r="AN75" s="190"/>
      <c r="AO75" s="190"/>
      <c r="AP75" s="190"/>
      <c r="AQ75" s="190"/>
      <c r="AR75" s="190"/>
      <c r="AS75" s="190"/>
      <c r="AT75" s="190"/>
      <c r="AU75" s="190"/>
      <c r="AV75" s="190"/>
      <c r="AW75" s="190"/>
      <c r="AX75" s="190"/>
      <c r="AY75" s="190"/>
      <c r="AZ75" s="190"/>
      <c r="BA75" s="190"/>
      <c r="BB75" s="190"/>
      <c r="BC75" s="190"/>
      <c r="BD75" s="190"/>
      <c r="BE75" s="190"/>
      <c r="BF75" s="190"/>
      <c r="BG75" s="190"/>
      <c r="BH75" s="190"/>
      <c r="BI75" s="190"/>
      <c r="BJ75" s="190"/>
      <c r="BK75" s="190"/>
      <c r="BL75" s="190"/>
      <c r="BM75" s="190"/>
      <c r="BN75" s="190"/>
      <c r="BO75" s="190"/>
      <c r="BP75" s="190"/>
      <c r="BQ75" s="190"/>
      <c r="BR75" s="190"/>
      <c r="BS75" s="190"/>
      <c r="BT75" s="190"/>
      <c r="BU75" s="190"/>
      <c r="BV75" s="190"/>
      <c r="BW75" s="190"/>
      <c r="BX75" s="190"/>
      <c r="BY75" s="190"/>
      <c r="BZ75" s="190"/>
      <c r="CA75" s="190"/>
      <c r="CB75" s="190"/>
      <c r="CC75" s="190"/>
      <c r="CD75" s="190"/>
      <c r="CE75" s="190"/>
      <c r="CF75" s="190"/>
      <c r="CG75" s="190"/>
      <c r="CH75" s="190"/>
      <c r="CI75" s="190"/>
      <c r="CJ75" s="190"/>
      <c r="CK75" s="190"/>
      <c r="CL75" s="190"/>
      <c r="CM75" s="190"/>
      <c r="CN75" s="190"/>
      <c r="CO75" s="190"/>
      <c r="CP75" s="190"/>
      <c r="CQ75" s="190"/>
      <c r="CR75" s="190"/>
      <c r="CS75" s="190"/>
      <c r="CT75" s="190"/>
      <c r="CU75" s="190"/>
      <c r="CV75" s="190"/>
      <c r="CW75" s="190"/>
      <c r="CX75" s="190"/>
      <c r="CY75" s="190"/>
      <c r="CZ75" s="190"/>
      <c r="DA75" s="190"/>
      <c r="DB75" s="190"/>
      <c r="DC75" s="190"/>
      <c r="DD75" s="190"/>
      <c r="DE75" s="190"/>
      <c r="DF75" s="190"/>
      <c r="DG75" s="190"/>
      <c r="DH75" s="190"/>
      <c r="DI75" s="190"/>
      <c r="DJ75" s="190"/>
      <c r="DK75" s="190"/>
      <c r="DL75" s="190"/>
      <c r="DM75" s="190"/>
      <c r="DN75" s="190"/>
      <c r="DO75" s="190"/>
      <c r="DP75" s="190"/>
      <c r="DQ75" s="190"/>
      <c r="DR75" s="190"/>
      <c r="DS75" s="190"/>
      <c r="DT75" s="190"/>
      <c r="DU75" s="190"/>
      <c r="DV75" s="190"/>
      <c r="DW75" s="190"/>
      <c r="DX75" s="190"/>
      <c r="DY75" s="190"/>
      <c r="DZ75" s="190"/>
      <c r="EA75" s="190"/>
      <c r="EB75" s="190"/>
      <c r="EC75" s="190"/>
      <c r="ED75" s="190"/>
      <c r="EE75" s="190"/>
      <c r="EF75" s="190"/>
      <c r="EG75" s="190"/>
      <c r="EH75" s="190"/>
      <c r="EI75" s="190"/>
      <c r="EJ75" s="190"/>
      <c r="EK75" s="190"/>
      <c r="EL75" s="190"/>
      <c r="EM75" s="190"/>
      <c r="EN75" s="190"/>
      <c r="EO75" s="190"/>
      <c r="EP75" s="190"/>
      <c r="EQ75" s="190"/>
      <c r="ER75" s="190"/>
      <c r="ES75" s="190"/>
      <c r="ET75" s="190"/>
      <c r="EU75" s="190"/>
      <c r="EV75" s="190"/>
      <c r="EW75" s="190"/>
      <c r="EX75" s="190"/>
      <c r="EY75" s="190"/>
      <c r="EZ75" s="190"/>
      <c r="FA75" s="190"/>
      <c r="FB75" s="190"/>
      <c r="FC75" s="190"/>
      <c r="FD75" s="190"/>
      <c r="FE75" s="190"/>
      <c r="FF75" s="190"/>
      <c r="FG75" s="190"/>
      <c r="FH75" s="190"/>
      <c r="FI75" s="190"/>
      <c r="FJ75" s="190"/>
      <c r="FK75" s="190"/>
      <c r="FL75" s="190"/>
      <c r="FM75" s="190"/>
      <c r="FN75" s="190"/>
      <c r="FO75" s="190"/>
      <c r="FP75" s="190"/>
      <c r="FQ75" s="190"/>
      <c r="FR75" s="190"/>
      <c r="FS75" s="190"/>
      <c r="FT75" s="190"/>
      <c r="FU75" s="190"/>
      <c r="FV75" s="190"/>
      <c r="FW75" s="190"/>
      <c r="FX75" s="190"/>
      <c r="FY75" s="190"/>
      <c r="FZ75" s="190"/>
      <c r="GA75" s="190"/>
      <c r="GB75" s="190"/>
      <c r="GC75" s="190"/>
      <c r="GD75" s="190"/>
      <c r="GE75" s="190"/>
      <c r="GF75" s="190"/>
      <c r="GG75" s="190"/>
      <c r="GH75" s="190"/>
      <c r="GI75" s="190"/>
      <c r="GJ75" s="190"/>
      <c r="GK75" s="190"/>
      <c r="GL75" s="190"/>
      <c r="GM75" s="190"/>
      <c r="GN75" s="190"/>
      <c r="GO75" s="190"/>
      <c r="GP75" s="190"/>
      <c r="GQ75" s="190"/>
      <c r="GR75" s="190"/>
      <c r="GS75" s="190"/>
      <c r="GT75" s="190"/>
      <c r="GU75" s="190"/>
      <c r="GV75" s="190"/>
      <c r="GW75" s="190"/>
      <c r="GX75" s="190"/>
      <c r="GY75" s="190"/>
      <c r="GZ75" s="190"/>
      <c r="HA75" s="190"/>
      <c r="HB75" s="190"/>
      <c r="HC75" s="190"/>
      <c r="HD75" s="190"/>
      <c r="HE75" s="190"/>
      <c r="HF75" s="190"/>
      <c r="HG75" s="190"/>
      <c r="HH75" s="190"/>
      <c r="HI75" s="190"/>
      <c r="HJ75" s="190"/>
      <c r="HK75" s="190"/>
      <c r="HL75" s="190"/>
      <c r="HM75" s="190"/>
      <c r="HN75" s="190"/>
      <c r="HO75" s="190"/>
      <c r="HP75" s="190"/>
      <c r="HQ75" s="190"/>
      <c r="HR75" s="190"/>
      <c r="HS75" s="190"/>
      <c r="HT75" s="190"/>
      <c r="HU75" s="190"/>
      <c r="HV75" s="190"/>
      <c r="HW75" s="190"/>
      <c r="HX75" s="190"/>
      <c r="HY75" s="190"/>
      <c r="HZ75" s="190"/>
      <c r="IA75" s="190"/>
      <c r="IB75" s="190"/>
      <c r="IC75" s="190"/>
      <c r="ID75" s="190"/>
      <c r="IE75" s="190"/>
      <c r="IF75" s="190"/>
    </row>
    <row r="76" spans="1:240" s="178" customFormat="1" hidden="1" x14ac:dyDescent="0.3">
      <c r="A76" s="177"/>
      <c r="B76" s="179">
        <v>3711</v>
      </c>
      <c r="C76" s="180" t="s">
        <v>155</v>
      </c>
      <c r="D76" s="179"/>
      <c r="E76" s="150">
        <v>0</v>
      </c>
      <c r="F76" s="150"/>
      <c r="G76" s="192">
        <f>F76/12</f>
        <v>0</v>
      </c>
      <c r="H76" s="192">
        <f>G76</f>
        <v>0</v>
      </c>
      <c r="I76" s="192">
        <f t="shared" si="36"/>
        <v>0</v>
      </c>
      <c r="J76" s="192">
        <f t="shared" si="36"/>
        <v>0</v>
      </c>
      <c r="K76" s="192">
        <f t="shared" si="36"/>
        <v>0</v>
      </c>
      <c r="L76" s="192">
        <f t="shared" si="36"/>
        <v>0</v>
      </c>
      <c r="M76" s="192">
        <f t="shared" si="36"/>
        <v>0</v>
      </c>
      <c r="N76" s="192">
        <f t="shared" si="36"/>
        <v>0</v>
      </c>
      <c r="O76" s="192">
        <f t="shared" si="36"/>
        <v>0</v>
      </c>
      <c r="P76" s="192">
        <f t="shared" si="36"/>
        <v>0</v>
      </c>
      <c r="Q76" s="192">
        <f t="shared" si="36"/>
        <v>0</v>
      </c>
      <c r="R76" s="192">
        <f t="shared" si="36"/>
        <v>0</v>
      </c>
      <c r="S76" s="168">
        <f t="shared" si="31"/>
        <v>0</v>
      </c>
      <c r="T76" s="191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190"/>
      <c r="AR76" s="190"/>
      <c r="AS76" s="190"/>
      <c r="AT76" s="190"/>
      <c r="AU76" s="190"/>
      <c r="AV76" s="190"/>
      <c r="AW76" s="190"/>
      <c r="AX76" s="190"/>
      <c r="AY76" s="190"/>
      <c r="AZ76" s="190"/>
      <c r="BA76" s="190"/>
      <c r="BB76" s="190"/>
      <c r="BC76" s="190"/>
      <c r="BD76" s="190"/>
      <c r="BE76" s="190"/>
      <c r="BF76" s="190"/>
      <c r="BG76" s="190"/>
      <c r="BH76" s="190"/>
      <c r="BI76" s="190"/>
      <c r="BJ76" s="190"/>
      <c r="BK76" s="190"/>
      <c r="BL76" s="190"/>
      <c r="BM76" s="190"/>
      <c r="BN76" s="190"/>
      <c r="BO76" s="190"/>
      <c r="BP76" s="190"/>
      <c r="BQ76" s="190"/>
      <c r="BR76" s="190"/>
      <c r="BS76" s="190"/>
      <c r="BT76" s="190"/>
      <c r="BU76" s="190"/>
      <c r="BV76" s="190"/>
      <c r="BW76" s="190"/>
      <c r="BX76" s="190"/>
      <c r="BY76" s="190"/>
      <c r="BZ76" s="190"/>
      <c r="CA76" s="190"/>
      <c r="CB76" s="190"/>
      <c r="CC76" s="190"/>
      <c r="CD76" s="190"/>
      <c r="CE76" s="190"/>
      <c r="CF76" s="190"/>
      <c r="CG76" s="190"/>
      <c r="CH76" s="190"/>
      <c r="CI76" s="190"/>
      <c r="CJ76" s="190"/>
      <c r="CK76" s="190"/>
      <c r="CL76" s="190"/>
      <c r="CM76" s="190"/>
      <c r="CN76" s="190"/>
      <c r="CO76" s="190"/>
      <c r="CP76" s="190"/>
      <c r="CQ76" s="190"/>
      <c r="CR76" s="190"/>
      <c r="CS76" s="190"/>
      <c r="CT76" s="190"/>
      <c r="CU76" s="190"/>
      <c r="CV76" s="190"/>
      <c r="CW76" s="190"/>
      <c r="CX76" s="190"/>
      <c r="CY76" s="190"/>
      <c r="CZ76" s="190"/>
      <c r="DA76" s="190"/>
      <c r="DB76" s="190"/>
      <c r="DC76" s="190"/>
      <c r="DD76" s="190"/>
      <c r="DE76" s="190"/>
      <c r="DF76" s="190"/>
      <c r="DG76" s="190"/>
      <c r="DH76" s="190"/>
      <c r="DI76" s="190"/>
      <c r="DJ76" s="190"/>
      <c r="DK76" s="190"/>
      <c r="DL76" s="190"/>
      <c r="DM76" s="190"/>
      <c r="DN76" s="190"/>
      <c r="DO76" s="190"/>
      <c r="DP76" s="190"/>
      <c r="DQ76" s="190"/>
      <c r="DR76" s="190"/>
      <c r="DS76" s="190"/>
      <c r="DT76" s="190"/>
      <c r="DU76" s="190"/>
      <c r="DV76" s="190"/>
      <c r="DW76" s="190"/>
      <c r="DX76" s="190"/>
      <c r="DY76" s="190"/>
      <c r="DZ76" s="190"/>
      <c r="EA76" s="190"/>
      <c r="EB76" s="190"/>
      <c r="EC76" s="190"/>
      <c r="ED76" s="190"/>
      <c r="EE76" s="190"/>
      <c r="EF76" s="190"/>
      <c r="EG76" s="190"/>
      <c r="EH76" s="190"/>
      <c r="EI76" s="190"/>
      <c r="EJ76" s="190"/>
      <c r="EK76" s="190"/>
      <c r="EL76" s="190"/>
      <c r="EM76" s="190"/>
      <c r="EN76" s="190"/>
      <c r="EO76" s="190"/>
      <c r="EP76" s="190"/>
      <c r="EQ76" s="190"/>
      <c r="ER76" s="190"/>
      <c r="ES76" s="190"/>
      <c r="ET76" s="190"/>
      <c r="EU76" s="190"/>
      <c r="EV76" s="190"/>
      <c r="EW76" s="190"/>
      <c r="EX76" s="190"/>
      <c r="EY76" s="190"/>
      <c r="EZ76" s="190"/>
      <c r="FA76" s="190"/>
      <c r="FB76" s="190"/>
      <c r="FC76" s="190"/>
      <c r="FD76" s="190"/>
      <c r="FE76" s="190"/>
      <c r="FF76" s="190"/>
      <c r="FG76" s="190"/>
      <c r="FH76" s="190"/>
      <c r="FI76" s="190"/>
      <c r="FJ76" s="190"/>
      <c r="FK76" s="190"/>
      <c r="FL76" s="190"/>
      <c r="FM76" s="190"/>
      <c r="FN76" s="190"/>
      <c r="FO76" s="190"/>
      <c r="FP76" s="190"/>
      <c r="FQ76" s="190"/>
      <c r="FR76" s="190"/>
      <c r="FS76" s="190"/>
      <c r="FT76" s="190"/>
      <c r="FU76" s="190"/>
      <c r="FV76" s="190"/>
      <c r="FW76" s="190"/>
      <c r="FX76" s="190"/>
      <c r="FY76" s="190"/>
      <c r="FZ76" s="190"/>
      <c r="GA76" s="190"/>
      <c r="GB76" s="190"/>
      <c r="GC76" s="190"/>
      <c r="GD76" s="190"/>
      <c r="GE76" s="190"/>
      <c r="GF76" s="190"/>
      <c r="GG76" s="190"/>
      <c r="GH76" s="190"/>
      <c r="GI76" s="190"/>
      <c r="GJ76" s="190"/>
      <c r="GK76" s="190"/>
      <c r="GL76" s="190"/>
      <c r="GM76" s="190"/>
      <c r="GN76" s="190"/>
      <c r="GO76" s="190"/>
      <c r="GP76" s="190"/>
      <c r="GQ76" s="190"/>
      <c r="GR76" s="190"/>
      <c r="GS76" s="190"/>
      <c r="GT76" s="190"/>
      <c r="GU76" s="190"/>
      <c r="GV76" s="190"/>
      <c r="GW76" s="190"/>
      <c r="GX76" s="190"/>
      <c r="GY76" s="190"/>
      <c r="GZ76" s="190"/>
      <c r="HA76" s="190"/>
      <c r="HB76" s="190"/>
      <c r="HC76" s="190"/>
      <c r="HD76" s="190"/>
      <c r="HE76" s="190"/>
      <c r="HF76" s="190"/>
      <c r="HG76" s="190"/>
      <c r="HH76" s="190"/>
      <c r="HI76" s="190"/>
      <c r="HJ76" s="190"/>
      <c r="HK76" s="190"/>
      <c r="HL76" s="190"/>
      <c r="HM76" s="190"/>
      <c r="HN76" s="190"/>
      <c r="HO76" s="190"/>
      <c r="HP76" s="190"/>
      <c r="HQ76" s="190"/>
      <c r="HR76" s="190"/>
      <c r="HS76" s="190"/>
      <c r="HT76" s="190"/>
      <c r="HU76" s="190"/>
      <c r="HV76" s="190"/>
      <c r="HW76" s="190"/>
      <c r="HX76" s="190"/>
      <c r="HY76" s="190"/>
      <c r="HZ76" s="190"/>
      <c r="IA76" s="190"/>
      <c r="IB76" s="190"/>
      <c r="IC76" s="190"/>
      <c r="ID76" s="190"/>
      <c r="IE76" s="190"/>
      <c r="IF76" s="190"/>
    </row>
    <row r="77" spans="1:240" s="178" customFormat="1" hidden="1" x14ac:dyDescent="0.3">
      <c r="A77" s="177"/>
      <c r="B77" s="179"/>
      <c r="C77" s="180"/>
      <c r="D77" s="179"/>
      <c r="E77" s="150">
        <v>0</v>
      </c>
      <c r="F77" s="150">
        <f>D77*E77</f>
        <v>0</v>
      </c>
      <c r="G77" s="192"/>
      <c r="H77" s="192">
        <f>G77</f>
        <v>0</v>
      </c>
      <c r="I77" s="192">
        <f>H77</f>
        <v>0</v>
      </c>
      <c r="J77" s="192">
        <f>I77</f>
        <v>0</v>
      </c>
      <c r="K77" s="192">
        <f>J77</f>
        <v>0</v>
      </c>
      <c r="L77" s="192">
        <f>F77</f>
        <v>0</v>
      </c>
      <c r="M77" s="192"/>
      <c r="N77" s="192">
        <f t="shared" si="36"/>
        <v>0</v>
      </c>
      <c r="O77" s="192">
        <f t="shared" si="36"/>
        <v>0</v>
      </c>
      <c r="P77" s="192">
        <f t="shared" si="36"/>
        <v>0</v>
      </c>
      <c r="Q77" s="192">
        <f t="shared" si="36"/>
        <v>0</v>
      </c>
      <c r="R77" s="192">
        <f t="shared" si="36"/>
        <v>0</v>
      </c>
      <c r="S77" s="168">
        <f t="shared" si="31"/>
        <v>0</v>
      </c>
      <c r="T77" s="191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190"/>
      <c r="AQ77" s="190"/>
      <c r="AR77" s="190"/>
      <c r="AS77" s="190"/>
      <c r="AT77" s="190"/>
      <c r="AU77" s="190"/>
      <c r="AV77" s="190"/>
      <c r="AW77" s="190"/>
      <c r="AX77" s="190"/>
      <c r="AY77" s="190"/>
      <c r="AZ77" s="190"/>
      <c r="BA77" s="190"/>
      <c r="BB77" s="190"/>
      <c r="BC77" s="190"/>
      <c r="BD77" s="190"/>
      <c r="BE77" s="190"/>
      <c r="BF77" s="190"/>
      <c r="BG77" s="190"/>
      <c r="BH77" s="190"/>
      <c r="BI77" s="190"/>
      <c r="BJ77" s="190"/>
      <c r="BK77" s="190"/>
      <c r="BL77" s="190"/>
      <c r="BM77" s="190"/>
      <c r="BN77" s="190"/>
      <c r="BO77" s="190"/>
      <c r="BP77" s="190"/>
      <c r="BQ77" s="190"/>
      <c r="BR77" s="190"/>
      <c r="BS77" s="190"/>
      <c r="BT77" s="190"/>
      <c r="BU77" s="190"/>
      <c r="BV77" s="190"/>
      <c r="BW77" s="190"/>
      <c r="BX77" s="190"/>
      <c r="BY77" s="190"/>
      <c r="BZ77" s="190"/>
      <c r="CA77" s="190"/>
      <c r="CB77" s="190"/>
      <c r="CC77" s="190"/>
      <c r="CD77" s="190"/>
      <c r="CE77" s="190"/>
      <c r="CF77" s="190"/>
      <c r="CG77" s="190"/>
      <c r="CH77" s="190"/>
      <c r="CI77" s="190"/>
      <c r="CJ77" s="190"/>
      <c r="CK77" s="190"/>
      <c r="CL77" s="190"/>
      <c r="CM77" s="190"/>
      <c r="CN77" s="190"/>
      <c r="CO77" s="190"/>
      <c r="CP77" s="190"/>
      <c r="CQ77" s="190"/>
      <c r="CR77" s="190"/>
      <c r="CS77" s="190"/>
      <c r="CT77" s="190"/>
      <c r="CU77" s="190"/>
      <c r="CV77" s="190"/>
      <c r="CW77" s="190"/>
      <c r="CX77" s="190"/>
      <c r="CY77" s="190"/>
      <c r="CZ77" s="190"/>
      <c r="DA77" s="190"/>
      <c r="DB77" s="190"/>
      <c r="DC77" s="190"/>
      <c r="DD77" s="190"/>
      <c r="DE77" s="190"/>
      <c r="DF77" s="190"/>
      <c r="DG77" s="190"/>
      <c r="DH77" s="190"/>
      <c r="DI77" s="190"/>
      <c r="DJ77" s="190"/>
      <c r="DK77" s="190"/>
      <c r="DL77" s="190"/>
      <c r="DM77" s="190"/>
      <c r="DN77" s="190"/>
      <c r="DO77" s="190"/>
      <c r="DP77" s="190"/>
      <c r="DQ77" s="190"/>
      <c r="DR77" s="190"/>
      <c r="DS77" s="190"/>
      <c r="DT77" s="190"/>
      <c r="DU77" s="190"/>
      <c r="DV77" s="190"/>
      <c r="DW77" s="190"/>
      <c r="DX77" s="190"/>
      <c r="DY77" s="190"/>
      <c r="DZ77" s="190"/>
      <c r="EA77" s="190"/>
      <c r="EB77" s="190"/>
      <c r="EC77" s="190"/>
      <c r="ED77" s="190"/>
      <c r="EE77" s="190"/>
      <c r="EF77" s="190"/>
      <c r="EG77" s="190"/>
      <c r="EH77" s="190"/>
      <c r="EI77" s="190"/>
      <c r="EJ77" s="190"/>
      <c r="EK77" s="190"/>
      <c r="EL77" s="190"/>
      <c r="EM77" s="190"/>
      <c r="EN77" s="190"/>
      <c r="EO77" s="190"/>
      <c r="EP77" s="190"/>
      <c r="EQ77" s="190"/>
      <c r="ER77" s="190"/>
      <c r="ES77" s="190"/>
      <c r="ET77" s="190"/>
      <c r="EU77" s="190"/>
      <c r="EV77" s="190"/>
      <c r="EW77" s="190"/>
      <c r="EX77" s="190"/>
      <c r="EY77" s="190"/>
      <c r="EZ77" s="190"/>
      <c r="FA77" s="190"/>
      <c r="FB77" s="190"/>
      <c r="FC77" s="190"/>
      <c r="FD77" s="190"/>
      <c r="FE77" s="190"/>
      <c r="FF77" s="190"/>
      <c r="FG77" s="190"/>
      <c r="FH77" s="190"/>
      <c r="FI77" s="190"/>
      <c r="FJ77" s="190"/>
      <c r="FK77" s="190"/>
      <c r="FL77" s="190"/>
      <c r="FM77" s="190"/>
      <c r="FN77" s="190"/>
      <c r="FO77" s="190"/>
      <c r="FP77" s="190"/>
      <c r="FQ77" s="190"/>
      <c r="FR77" s="190"/>
      <c r="FS77" s="190"/>
      <c r="FT77" s="190"/>
      <c r="FU77" s="190"/>
      <c r="FV77" s="190"/>
      <c r="FW77" s="190"/>
      <c r="FX77" s="190"/>
      <c r="FY77" s="190"/>
      <c r="FZ77" s="190"/>
      <c r="GA77" s="190"/>
      <c r="GB77" s="190"/>
      <c r="GC77" s="190"/>
      <c r="GD77" s="190"/>
      <c r="GE77" s="190"/>
      <c r="GF77" s="190"/>
      <c r="GG77" s="190"/>
      <c r="GH77" s="190"/>
      <c r="GI77" s="190"/>
      <c r="GJ77" s="190"/>
      <c r="GK77" s="190"/>
      <c r="GL77" s="190"/>
      <c r="GM77" s="190"/>
      <c r="GN77" s="190"/>
      <c r="GO77" s="190"/>
      <c r="GP77" s="190"/>
      <c r="GQ77" s="190"/>
      <c r="GR77" s="190"/>
      <c r="GS77" s="190"/>
      <c r="GT77" s="190"/>
      <c r="GU77" s="190"/>
      <c r="GV77" s="190"/>
      <c r="GW77" s="190"/>
      <c r="GX77" s="190"/>
      <c r="GY77" s="190"/>
      <c r="GZ77" s="190"/>
      <c r="HA77" s="190"/>
      <c r="HB77" s="190"/>
      <c r="HC77" s="190"/>
      <c r="HD77" s="190"/>
      <c r="HE77" s="190"/>
      <c r="HF77" s="190"/>
      <c r="HG77" s="190"/>
      <c r="HH77" s="190"/>
      <c r="HI77" s="190"/>
      <c r="HJ77" s="190"/>
      <c r="HK77" s="190"/>
      <c r="HL77" s="190"/>
      <c r="HM77" s="190"/>
      <c r="HN77" s="190"/>
      <c r="HO77" s="190"/>
      <c r="HP77" s="190"/>
      <c r="HQ77" s="190"/>
      <c r="HR77" s="190"/>
      <c r="HS77" s="190"/>
      <c r="HT77" s="190"/>
      <c r="HU77" s="190"/>
      <c r="HV77" s="190"/>
      <c r="HW77" s="190"/>
      <c r="HX77" s="190"/>
      <c r="HY77" s="190"/>
      <c r="HZ77" s="190"/>
      <c r="IA77" s="190"/>
      <c r="IB77" s="190"/>
      <c r="IC77" s="190"/>
      <c r="ID77" s="190"/>
      <c r="IE77" s="190"/>
      <c r="IF77" s="190"/>
    </row>
    <row r="78" spans="1:240" s="165" customFormat="1" ht="14.25" hidden="1" thickBot="1" x14ac:dyDescent="0.35">
      <c r="A78" s="163"/>
      <c r="B78" s="147">
        <v>3721</v>
      </c>
      <c r="C78" s="146" t="s">
        <v>158</v>
      </c>
      <c r="D78" s="183"/>
      <c r="E78" s="182">
        <v>0</v>
      </c>
      <c r="F78" s="181">
        <f t="shared" ref="F78:R78" si="37">SUM(F79:F81)</f>
        <v>0</v>
      </c>
      <c r="G78" s="181">
        <f t="shared" si="37"/>
        <v>0</v>
      </c>
      <c r="H78" s="181">
        <f t="shared" si="37"/>
        <v>0</v>
      </c>
      <c r="I78" s="181">
        <f t="shared" si="37"/>
        <v>0</v>
      </c>
      <c r="J78" s="181">
        <f t="shared" si="37"/>
        <v>0</v>
      </c>
      <c r="K78" s="181">
        <f t="shared" si="37"/>
        <v>0</v>
      </c>
      <c r="L78" s="181">
        <f t="shared" si="37"/>
        <v>0</v>
      </c>
      <c r="M78" s="181">
        <f t="shared" si="37"/>
        <v>0</v>
      </c>
      <c r="N78" s="181">
        <f t="shared" si="37"/>
        <v>0</v>
      </c>
      <c r="O78" s="181">
        <f t="shared" si="37"/>
        <v>0</v>
      </c>
      <c r="P78" s="181">
        <f t="shared" si="37"/>
        <v>0</v>
      </c>
      <c r="Q78" s="181">
        <f t="shared" si="37"/>
        <v>0</v>
      </c>
      <c r="R78" s="181">
        <f t="shared" si="37"/>
        <v>0</v>
      </c>
      <c r="S78" s="181">
        <f t="shared" si="31"/>
        <v>0</v>
      </c>
    </row>
    <row r="79" spans="1:240" s="178" customFormat="1" hidden="1" x14ac:dyDescent="0.3">
      <c r="A79" s="177"/>
      <c r="B79" s="179">
        <v>3721</v>
      </c>
      <c r="C79" s="180" t="s">
        <v>156</v>
      </c>
      <c r="D79" s="179"/>
      <c r="E79" s="150"/>
      <c r="F79" s="150"/>
      <c r="G79" s="192">
        <f>F79/12</f>
        <v>0</v>
      </c>
      <c r="H79" s="192">
        <f t="shared" ref="H79:R81" si="38">G79</f>
        <v>0</v>
      </c>
      <c r="I79" s="192">
        <f t="shared" si="38"/>
        <v>0</v>
      </c>
      <c r="J79" s="192">
        <f t="shared" si="38"/>
        <v>0</v>
      </c>
      <c r="K79" s="192">
        <f t="shared" si="38"/>
        <v>0</v>
      </c>
      <c r="L79" s="192">
        <f t="shared" si="38"/>
        <v>0</v>
      </c>
      <c r="M79" s="192">
        <f t="shared" si="38"/>
        <v>0</v>
      </c>
      <c r="N79" s="192">
        <f t="shared" si="38"/>
        <v>0</v>
      </c>
      <c r="O79" s="192">
        <f t="shared" si="38"/>
        <v>0</v>
      </c>
      <c r="P79" s="192">
        <f t="shared" si="38"/>
        <v>0</v>
      </c>
      <c r="Q79" s="192">
        <f t="shared" si="38"/>
        <v>0</v>
      </c>
      <c r="R79" s="192">
        <f t="shared" si="38"/>
        <v>0</v>
      </c>
      <c r="S79" s="168">
        <f t="shared" si="31"/>
        <v>0</v>
      </c>
      <c r="T79" s="191"/>
      <c r="U79" s="190"/>
      <c r="V79" s="190"/>
      <c r="W79" s="190"/>
      <c r="X79" s="190"/>
      <c r="Y79" s="190"/>
      <c r="Z79" s="190"/>
      <c r="AA79" s="190"/>
      <c r="AB79" s="190"/>
      <c r="AC79" s="190"/>
      <c r="AD79" s="190"/>
      <c r="AE79" s="190"/>
      <c r="AF79" s="190"/>
      <c r="AG79" s="190"/>
      <c r="AH79" s="190"/>
      <c r="AI79" s="190"/>
      <c r="AJ79" s="190"/>
      <c r="AK79" s="190"/>
      <c r="AL79" s="190"/>
      <c r="AM79" s="190"/>
      <c r="AN79" s="190"/>
      <c r="AO79" s="190"/>
      <c r="AP79" s="190"/>
      <c r="AQ79" s="190"/>
      <c r="AR79" s="190"/>
      <c r="AS79" s="190"/>
      <c r="AT79" s="190"/>
      <c r="AU79" s="190"/>
      <c r="AV79" s="190"/>
      <c r="AW79" s="190"/>
      <c r="AX79" s="190"/>
      <c r="AY79" s="190"/>
      <c r="AZ79" s="190"/>
      <c r="BA79" s="190"/>
      <c r="BB79" s="190"/>
      <c r="BC79" s="190"/>
      <c r="BD79" s="190"/>
      <c r="BE79" s="190"/>
      <c r="BF79" s="190"/>
      <c r="BG79" s="190"/>
      <c r="BH79" s="190"/>
      <c r="BI79" s="190"/>
      <c r="BJ79" s="190"/>
      <c r="BK79" s="190"/>
      <c r="BL79" s="190"/>
      <c r="BM79" s="190"/>
      <c r="BN79" s="190"/>
      <c r="BO79" s="190"/>
      <c r="BP79" s="190"/>
      <c r="BQ79" s="190"/>
      <c r="BR79" s="190"/>
      <c r="BS79" s="190"/>
      <c r="BT79" s="190"/>
      <c r="BU79" s="190"/>
      <c r="BV79" s="190"/>
      <c r="BW79" s="190"/>
      <c r="BX79" s="190"/>
      <c r="BY79" s="190"/>
      <c r="BZ79" s="190"/>
      <c r="CA79" s="190"/>
      <c r="CB79" s="190"/>
      <c r="CC79" s="190"/>
      <c r="CD79" s="190"/>
      <c r="CE79" s="190"/>
      <c r="CF79" s="190"/>
      <c r="CG79" s="190"/>
      <c r="CH79" s="190"/>
      <c r="CI79" s="190"/>
      <c r="CJ79" s="190"/>
      <c r="CK79" s="190"/>
      <c r="CL79" s="190"/>
      <c r="CM79" s="190"/>
      <c r="CN79" s="190"/>
      <c r="CO79" s="190"/>
      <c r="CP79" s="190"/>
      <c r="CQ79" s="190"/>
      <c r="CR79" s="190"/>
      <c r="CS79" s="190"/>
      <c r="CT79" s="190"/>
      <c r="CU79" s="190"/>
      <c r="CV79" s="190"/>
      <c r="CW79" s="190"/>
      <c r="CX79" s="190"/>
      <c r="CY79" s="190"/>
      <c r="CZ79" s="190"/>
      <c r="DA79" s="190"/>
      <c r="DB79" s="190"/>
      <c r="DC79" s="190"/>
      <c r="DD79" s="190"/>
      <c r="DE79" s="190"/>
      <c r="DF79" s="190"/>
      <c r="DG79" s="190"/>
      <c r="DH79" s="190"/>
      <c r="DI79" s="190"/>
      <c r="DJ79" s="190"/>
      <c r="DK79" s="190"/>
      <c r="DL79" s="190"/>
      <c r="DM79" s="190"/>
      <c r="DN79" s="190"/>
      <c r="DO79" s="190"/>
      <c r="DP79" s="190"/>
      <c r="DQ79" s="190"/>
      <c r="DR79" s="190"/>
      <c r="DS79" s="190"/>
      <c r="DT79" s="190"/>
      <c r="DU79" s="190"/>
      <c r="DV79" s="190"/>
      <c r="DW79" s="190"/>
      <c r="DX79" s="190"/>
      <c r="DY79" s="190"/>
      <c r="DZ79" s="190"/>
      <c r="EA79" s="190"/>
      <c r="EB79" s="190"/>
      <c r="EC79" s="190"/>
      <c r="ED79" s="190"/>
      <c r="EE79" s="190"/>
      <c r="EF79" s="190"/>
      <c r="EG79" s="190"/>
      <c r="EH79" s="190"/>
      <c r="EI79" s="190"/>
      <c r="EJ79" s="190"/>
      <c r="EK79" s="190"/>
      <c r="EL79" s="190"/>
      <c r="EM79" s="190"/>
      <c r="EN79" s="190"/>
      <c r="EO79" s="190"/>
      <c r="EP79" s="190"/>
      <c r="EQ79" s="190"/>
      <c r="ER79" s="190"/>
      <c r="ES79" s="190"/>
      <c r="ET79" s="190"/>
      <c r="EU79" s="190"/>
      <c r="EV79" s="190"/>
      <c r="EW79" s="190"/>
      <c r="EX79" s="190"/>
      <c r="EY79" s="190"/>
      <c r="EZ79" s="190"/>
      <c r="FA79" s="190"/>
      <c r="FB79" s="190"/>
      <c r="FC79" s="190"/>
      <c r="FD79" s="190"/>
      <c r="FE79" s="190"/>
      <c r="FF79" s="190"/>
      <c r="FG79" s="190"/>
      <c r="FH79" s="190"/>
      <c r="FI79" s="190"/>
      <c r="FJ79" s="190"/>
      <c r="FK79" s="190"/>
      <c r="FL79" s="190"/>
      <c r="FM79" s="190"/>
      <c r="FN79" s="190"/>
      <c r="FO79" s="190"/>
      <c r="FP79" s="190"/>
      <c r="FQ79" s="190"/>
      <c r="FR79" s="190"/>
      <c r="FS79" s="190"/>
      <c r="FT79" s="190"/>
      <c r="FU79" s="190"/>
      <c r="FV79" s="190"/>
      <c r="FW79" s="190"/>
      <c r="FX79" s="190"/>
      <c r="FY79" s="190"/>
      <c r="FZ79" s="190"/>
      <c r="GA79" s="190"/>
      <c r="GB79" s="190"/>
      <c r="GC79" s="190"/>
      <c r="GD79" s="190"/>
      <c r="GE79" s="190"/>
      <c r="GF79" s="190"/>
      <c r="GG79" s="190"/>
      <c r="GH79" s="190"/>
      <c r="GI79" s="190"/>
      <c r="GJ79" s="190"/>
      <c r="GK79" s="190"/>
      <c r="GL79" s="190"/>
      <c r="GM79" s="190"/>
      <c r="GN79" s="190"/>
      <c r="GO79" s="190"/>
      <c r="GP79" s="190"/>
      <c r="GQ79" s="190"/>
      <c r="GR79" s="190"/>
      <c r="GS79" s="190"/>
      <c r="GT79" s="190"/>
      <c r="GU79" s="190"/>
      <c r="GV79" s="190"/>
      <c r="GW79" s="190"/>
      <c r="GX79" s="190"/>
      <c r="GY79" s="190"/>
      <c r="GZ79" s="190"/>
      <c r="HA79" s="190"/>
      <c r="HB79" s="190"/>
      <c r="HC79" s="190"/>
      <c r="HD79" s="190"/>
      <c r="HE79" s="190"/>
      <c r="HF79" s="190"/>
      <c r="HG79" s="190"/>
      <c r="HH79" s="190"/>
      <c r="HI79" s="190"/>
      <c r="HJ79" s="190"/>
      <c r="HK79" s="190"/>
      <c r="HL79" s="190"/>
      <c r="HM79" s="190"/>
      <c r="HN79" s="190"/>
      <c r="HO79" s="190"/>
      <c r="HP79" s="190"/>
      <c r="HQ79" s="190"/>
      <c r="HR79" s="190"/>
      <c r="HS79" s="190"/>
      <c r="HT79" s="190"/>
      <c r="HU79" s="190"/>
      <c r="HV79" s="190"/>
      <c r="HW79" s="190"/>
      <c r="HX79" s="190"/>
      <c r="HY79" s="190"/>
      <c r="HZ79" s="190"/>
      <c r="IA79" s="190"/>
      <c r="IB79" s="190"/>
      <c r="IC79" s="190"/>
      <c r="ID79" s="190"/>
      <c r="IE79" s="190"/>
      <c r="IF79" s="190"/>
    </row>
    <row r="80" spans="1:240" s="178" customFormat="1" hidden="1" x14ac:dyDescent="0.3">
      <c r="A80" s="177"/>
      <c r="B80" s="179">
        <v>3721</v>
      </c>
      <c r="C80" s="180" t="s">
        <v>155</v>
      </c>
      <c r="D80" s="179"/>
      <c r="E80" s="150"/>
      <c r="F80" s="150"/>
      <c r="G80" s="192">
        <f>F80/12</f>
        <v>0</v>
      </c>
      <c r="H80" s="192">
        <f t="shared" si="38"/>
        <v>0</v>
      </c>
      <c r="I80" s="192">
        <f t="shared" si="38"/>
        <v>0</v>
      </c>
      <c r="J80" s="192">
        <f t="shared" si="38"/>
        <v>0</v>
      </c>
      <c r="K80" s="192">
        <f t="shared" si="38"/>
        <v>0</v>
      </c>
      <c r="L80" s="192">
        <f t="shared" si="38"/>
        <v>0</v>
      </c>
      <c r="M80" s="192">
        <f t="shared" si="38"/>
        <v>0</v>
      </c>
      <c r="N80" s="192">
        <f t="shared" si="38"/>
        <v>0</v>
      </c>
      <c r="O80" s="192">
        <f t="shared" si="38"/>
        <v>0</v>
      </c>
      <c r="P80" s="192">
        <f t="shared" si="38"/>
        <v>0</v>
      </c>
      <c r="Q80" s="192">
        <f t="shared" si="38"/>
        <v>0</v>
      </c>
      <c r="R80" s="192">
        <f t="shared" si="38"/>
        <v>0</v>
      </c>
      <c r="S80" s="168">
        <f t="shared" si="31"/>
        <v>0</v>
      </c>
      <c r="T80" s="191"/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  <c r="AF80" s="190"/>
      <c r="AG80" s="190"/>
      <c r="AH80" s="190"/>
      <c r="AI80" s="190"/>
      <c r="AJ80" s="190"/>
      <c r="AK80" s="190"/>
      <c r="AL80" s="190"/>
      <c r="AM80" s="190"/>
      <c r="AN80" s="190"/>
      <c r="AO80" s="190"/>
      <c r="AP80" s="190"/>
      <c r="AQ80" s="190"/>
      <c r="AR80" s="190"/>
      <c r="AS80" s="190"/>
      <c r="AT80" s="190"/>
      <c r="AU80" s="190"/>
      <c r="AV80" s="190"/>
      <c r="AW80" s="190"/>
      <c r="AX80" s="190"/>
      <c r="AY80" s="190"/>
      <c r="AZ80" s="190"/>
      <c r="BA80" s="190"/>
      <c r="BB80" s="190"/>
      <c r="BC80" s="190"/>
      <c r="BD80" s="190"/>
      <c r="BE80" s="190"/>
      <c r="BF80" s="190"/>
      <c r="BG80" s="190"/>
      <c r="BH80" s="190"/>
      <c r="BI80" s="190"/>
      <c r="BJ80" s="190"/>
      <c r="BK80" s="190"/>
      <c r="BL80" s="190"/>
      <c r="BM80" s="190"/>
      <c r="BN80" s="190"/>
      <c r="BO80" s="190"/>
      <c r="BP80" s="190"/>
      <c r="BQ80" s="190"/>
      <c r="BR80" s="190"/>
      <c r="BS80" s="190"/>
      <c r="BT80" s="190"/>
      <c r="BU80" s="190"/>
      <c r="BV80" s="190"/>
      <c r="BW80" s="190"/>
      <c r="BX80" s="190"/>
      <c r="BY80" s="190"/>
      <c r="BZ80" s="190"/>
      <c r="CA80" s="190"/>
      <c r="CB80" s="190"/>
      <c r="CC80" s="190"/>
      <c r="CD80" s="190"/>
      <c r="CE80" s="190"/>
      <c r="CF80" s="190"/>
      <c r="CG80" s="190"/>
      <c r="CH80" s="190"/>
      <c r="CI80" s="190"/>
      <c r="CJ80" s="190"/>
      <c r="CK80" s="190"/>
      <c r="CL80" s="190"/>
      <c r="CM80" s="190"/>
      <c r="CN80" s="190"/>
      <c r="CO80" s="190"/>
      <c r="CP80" s="190"/>
      <c r="CQ80" s="190"/>
      <c r="CR80" s="190"/>
      <c r="CS80" s="190"/>
      <c r="CT80" s="190"/>
      <c r="CU80" s="190"/>
      <c r="CV80" s="190"/>
      <c r="CW80" s="190"/>
      <c r="CX80" s="190"/>
      <c r="CY80" s="190"/>
      <c r="CZ80" s="190"/>
      <c r="DA80" s="190"/>
      <c r="DB80" s="190"/>
      <c r="DC80" s="190"/>
      <c r="DD80" s="190"/>
      <c r="DE80" s="190"/>
      <c r="DF80" s="190"/>
      <c r="DG80" s="190"/>
      <c r="DH80" s="190"/>
      <c r="DI80" s="190"/>
      <c r="DJ80" s="190"/>
      <c r="DK80" s="190"/>
      <c r="DL80" s="190"/>
      <c r="DM80" s="190"/>
      <c r="DN80" s="190"/>
      <c r="DO80" s="190"/>
      <c r="DP80" s="190"/>
      <c r="DQ80" s="190"/>
      <c r="DR80" s="190"/>
      <c r="DS80" s="190"/>
      <c r="DT80" s="190"/>
      <c r="DU80" s="190"/>
      <c r="DV80" s="190"/>
      <c r="DW80" s="190"/>
      <c r="DX80" s="190"/>
      <c r="DY80" s="190"/>
      <c r="DZ80" s="190"/>
      <c r="EA80" s="190"/>
      <c r="EB80" s="190"/>
      <c r="EC80" s="190"/>
      <c r="ED80" s="190"/>
      <c r="EE80" s="190"/>
      <c r="EF80" s="190"/>
      <c r="EG80" s="190"/>
      <c r="EH80" s="190"/>
      <c r="EI80" s="190"/>
      <c r="EJ80" s="190"/>
      <c r="EK80" s="190"/>
      <c r="EL80" s="190"/>
      <c r="EM80" s="190"/>
      <c r="EN80" s="190"/>
      <c r="EO80" s="190"/>
      <c r="EP80" s="190"/>
      <c r="EQ80" s="190"/>
      <c r="ER80" s="190"/>
      <c r="ES80" s="190"/>
      <c r="ET80" s="190"/>
      <c r="EU80" s="190"/>
      <c r="EV80" s="190"/>
      <c r="EW80" s="190"/>
      <c r="EX80" s="190"/>
      <c r="EY80" s="190"/>
      <c r="EZ80" s="190"/>
      <c r="FA80" s="190"/>
      <c r="FB80" s="190"/>
      <c r="FC80" s="190"/>
      <c r="FD80" s="190"/>
      <c r="FE80" s="190"/>
      <c r="FF80" s="190"/>
      <c r="FG80" s="190"/>
      <c r="FH80" s="190"/>
      <c r="FI80" s="190"/>
      <c r="FJ80" s="190"/>
      <c r="FK80" s="190"/>
      <c r="FL80" s="190"/>
      <c r="FM80" s="190"/>
      <c r="FN80" s="190"/>
      <c r="FO80" s="190"/>
      <c r="FP80" s="190"/>
      <c r="FQ80" s="190"/>
      <c r="FR80" s="190"/>
      <c r="FS80" s="190"/>
      <c r="FT80" s="190"/>
      <c r="FU80" s="190"/>
      <c r="FV80" s="190"/>
      <c r="FW80" s="190"/>
      <c r="FX80" s="190"/>
      <c r="FY80" s="190"/>
      <c r="FZ80" s="190"/>
      <c r="GA80" s="190"/>
      <c r="GB80" s="190"/>
      <c r="GC80" s="190"/>
      <c r="GD80" s="190"/>
      <c r="GE80" s="190"/>
      <c r="GF80" s="190"/>
      <c r="GG80" s="190"/>
      <c r="GH80" s="190"/>
      <c r="GI80" s="190"/>
      <c r="GJ80" s="190"/>
      <c r="GK80" s="190"/>
      <c r="GL80" s="190"/>
      <c r="GM80" s="190"/>
      <c r="GN80" s="190"/>
      <c r="GO80" s="190"/>
      <c r="GP80" s="190"/>
      <c r="GQ80" s="190"/>
      <c r="GR80" s="190"/>
      <c r="GS80" s="190"/>
      <c r="GT80" s="190"/>
      <c r="GU80" s="190"/>
      <c r="GV80" s="190"/>
      <c r="GW80" s="190"/>
      <c r="GX80" s="190"/>
      <c r="GY80" s="190"/>
      <c r="GZ80" s="190"/>
      <c r="HA80" s="190"/>
      <c r="HB80" s="190"/>
      <c r="HC80" s="190"/>
      <c r="HD80" s="190"/>
      <c r="HE80" s="190"/>
      <c r="HF80" s="190"/>
      <c r="HG80" s="190"/>
      <c r="HH80" s="190"/>
      <c r="HI80" s="190"/>
      <c r="HJ80" s="190"/>
      <c r="HK80" s="190"/>
      <c r="HL80" s="190"/>
      <c r="HM80" s="190"/>
      <c r="HN80" s="190"/>
      <c r="HO80" s="190"/>
      <c r="HP80" s="190"/>
      <c r="HQ80" s="190"/>
      <c r="HR80" s="190"/>
      <c r="HS80" s="190"/>
      <c r="HT80" s="190"/>
      <c r="HU80" s="190"/>
      <c r="HV80" s="190"/>
      <c r="HW80" s="190"/>
      <c r="HX80" s="190"/>
      <c r="HY80" s="190"/>
      <c r="HZ80" s="190"/>
      <c r="IA80" s="190"/>
      <c r="IB80" s="190"/>
      <c r="IC80" s="190"/>
      <c r="ID80" s="190"/>
      <c r="IE80" s="190"/>
      <c r="IF80" s="190"/>
    </row>
    <row r="81" spans="1:240" s="178" customFormat="1" hidden="1" x14ac:dyDescent="0.3">
      <c r="A81" s="177"/>
      <c r="B81" s="179"/>
      <c r="C81" s="180"/>
      <c r="D81" s="179"/>
      <c r="E81" s="150"/>
      <c r="F81" s="150">
        <f>D81*E81</f>
        <v>0</v>
      </c>
      <c r="G81" s="192"/>
      <c r="H81" s="192">
        <f>G81</f>
        <v>0</v>
      </c>
      <c r="I81" s="192">
        <f>H81</f>
        <v>0</v>
      </c>
      <c r="J81" s="192">
        <f>I81</f>
        <v>0</v>
      </c>
      <c r="K81" s="192">
        <f>J81</f>
        <v>0</v>
      </c>
      <c r="L81" s="192"/>
      <c r="M81" s="192"/>
      <c r="N81" s="192">
        <f>F81/5</f>
        <v>0</v>
      </c>
      <c r="O81" s="192">
        <f t="shared" si="38"/>
        <v>0</v>
      </c>
      <c r="P81" s="192">
        <f t="shared" si="38"/>
        <v>0</v>
      </c>
      <c r="Q81" s="192">
        <f t="shared" si="38"/>
        <v>0</v>
      </c>
      <c r="R81" s="192">
        <f t="shared" si="38"/>
        <v>0</v>
      </c>
      <c r="S81" s="168">
        <f t="shared" si="31"/>
        <v>0</v>
      </c>
      <c r="T81" s="191"/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  <c r="AF81" s="190"/>
      <c r="AG81" s="190"/>
      <c r="AH81" s="190"/>
      <c r="AI81" s="190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90"/>
      <c r="BF81" s="190"/>
      <c r="BG81" s="190"/>
      <c r="BH81" s="190"/>
      <c r="BI81" s="190"/>
      <c r="BJ81" s="190"/>
      <c r="BK81" s="190"/>
      <c r="BL81" s="190"/>
      <c r="BM81" s="190"/>
      <c r="BN81" s="190"/>
      <c r="BO81" s="190"/>
      <c r="BP81" s="190"/>
      <c r="BQ81" s="190"/>
      <c r="BR81" s="190"/>
      <c r="BS81" s="190"/>
      <c r="BT81" s="190"/>
      <c r="BU81" s="190"/>
      <c r="BV81" s="190"/>
      <c r="BW81" s="190"/>
      <c r="BX81" s="190"/>
      <c r="BY81" s="190"/>
      <c r="BZ81" s="190"/>
      <c r="CA81" s="190"/>
      <c r="CB81" s="190"/>
      <c r="CC81" s="190"/>
      <c r="CD81" s="190"/>
      <c r="CE81" s="190"/>
      <c r="CF81" s="190"/>
      <c r="CG81" s="190"/>
      <c r="CH81" s="190"/>
      <c r="CI81" s="190"/>
      <c r="CJ81" s="190"/>
      <c r="CK81" s="190"/>
      <c r="CL81" s="190"/>
      <c r="CM81" s="190"/>
      <c r="CN81" s="190"/>
      <c r="CO81" s="190"/>
      <c r="CP81" s="190"/>
      <c r="CQ81" s="190"/>
      <c r="CR81" s="190"/>
      <c r="CS81" s="190"/>
      <c r="CT81" s="190"/>
      <c r="CU81" s="190"/>
      <c r="CV81" s="190"/>
      <c r="CW81" s="190"/>
      <c r="CX81" s="190"/>
      <c r="CY81" s="190"/>
      <c r="CZ81" s="190"/>
      <c r="DA81" s="190"/>
      <c r="DB81" s="190"/>
      <c r="DC81" s="190"/>
      <c r="DD81" s="190"/>
      <c r="DE81" s="190"/>
      <c r="DF81" s="190"/>
      <c r="DG81" s="190"/>
      <c r="DH81" s="190"/>
      <c r="DI81" s="190"/>
      <c r="DJ81" s="190"/>
      <c r="DK81" s="190"/>
      <c r="DL81" s="190"/>
      <c r="DM81" s="190"/>
      <c r="DN81" s="190"/>
      <c r="DO81" s="190"/>
      <c r="DP81" s="190"/>
      <c r="DQ81" s="190"/>
      <c r="DR81" s="190"/>
      <c r="DS81" s="190"/>
      <c r="DT81" s="190"/>
      <c r="DU81" s="190"/>
      <c r="DV81" s="190"/>
      <c r="DW81" s="190"/>
      <c r="DX81" s="190"/>
      <c r="DY81" s="190"/>
      <c r="DZ81" s="190"/>
      <c r="EA81" s="190"/>
      <c r="EB81" s="190"/>
      <c r="EC81" s="190"/>
      <c r="ED81" s="190"/>
      <c r="EE81" s="190"/>
      <c r="EF81" s="190"/>
      <c r="EG81" s="190"/>
      <c r="EH81" s="190"/>
      <c r="EI81" s="190"/>
      <c r="EJ81" s="190"/>
      <c r="EK81" s="190"/>
      <c r="EL81" s="190"/>
      <c r="EM81" s="190"/>
      <c r="EN81" s="190"/>
      <c r="EO81" s="190"/>
      <c r="EP81" s="190"/>
      <c r="EQ81" s="190"/>
      <c r="ER81" s="190"/>
      <c r="ES81" s="190"/>
      <c r="ET81" s="190"/>
      <c r="EU81" s="190"/>
      <c r="EV81" s="190"/>
      <c r="EW81" s="190"/>
      <c r="EX81" s="190"/>
      <c r="EY81" s="190"/>
      <c r="EZ81" s="190"/>
      <c r="FA81" s="190"/>
      <c r="FB81" s="190"/>
      <c r="FC81" s="190"/>
      <c r="FD81" s="190"/>
      <c r="FE81" s="190"/>
      <c r="FF81" s="190"/>
      <c r="FG81" s="190"/>
      <c r="FH81" s="190"/>
      <c r="FI81" s="190"/>
      <c r="FJ81" s="190"/>
      <c r="FK81" s="190"/>
      <c r="FL81" s="190"/>
      <c r="FM81" s="190"/>
      <c r="FN81" s="190"/>
      <c r="FO81" s="190"/>
      <c r="FP81" s="190"/>
      <c r="FQ81" s="190"/>
      <c r="FR81" s="190"/>
      <c r="FS81" s="190"/>
      <c r="FT81" s="190"/>
      <c r="FU81" s="190"/>
      <c r="FV81" s="190"/>
      <c r="FW81" s="190"/>
      <c r="FX81" s="190"/>
      <c r="FY81" s="190"/>
      <c r="FZ81" s="190"/>
      <c r="GA81" s="190"/>
      <c r="GB81" s="190"/>
      <c r="GC81" s="190"/>
      <c r="GD81" s="190"/>
      <c r="GE81" s="190"/>
      <c r="GF81" s="190"/>
      <c r="GG81" s="190"/>
      <c r="GH81" s="190"/>
      <c r="GI81" s="190"/>
      <c r="GJ81" s="190"/>
      <c r="GK81" s="190"/>
      <c r="GL81" s="190"/>
      <c r="GM81" s="190"/>
      <c r="GN81" s="190"/>
      <c r="GO81" s="190"/>
      <c r="GP81" s="190"/>
      <c r="GQ81" s="190"/>
      <c r="GR81" s="190"/>
      <c r="GS81" s="190"/>
      <c r="GT81" s="190"/>
      <c r="GU81" s="190"/>
      <c r="GV81" s="190"/>
      <c r="GW81" s="190"/>
      <c r="GX81" s="190"/>
      <c r="GY81" s="190"/>
      <c r="GZ81" s="190"/>
      <c r="HA81" s="190"/>
      <c r="HB81" s="190"/>
      <c r="HC81" s="190"/>
      <c r="HD81" s="190"/>
      <c r="HE81" s="190"/>
      <c r="HF81" s="190"/>
      <c r="HG81" s="190"/>
      <c r="HH81" s="190"/>
      <c r="HI81" s="190"/>
      <c r="HJ81" s="190"/>
      <c r="HK81" s="190"/>
      <c r="HL81" s="190"/>
      <c r="HM81" s="190"/>
      <c r="HN81" s="190"/>
      <c r="HO81" s="190"/>
      <c r="HP81" s="190"/>
      <c r="HQ81" s="190"/>
      <c r="HR81" s="190"/>
      <c r="HS81" s="190"/>
      <c r="HT81" s="190"/>
      <c r="HU81" s="190"/>
      <c r="HV81" s="190"/>
      <c r="HW81" s="190"/>
      <c r="HX81" s="190"/>
      <c r="HY81" s="190"/>
      <c r="HZ81" s="190"/>
      <c r="IA81" s="190"/>
      <c r="IB81" s="190"/>
      <c r="IC81" s="190"/>
      <c r="ID81" s="190"/>
      <c r="IE81" s="190"/>
      <c r="IF81" s="190"/>
    </row>
    <row r="82" spans="1:240" s="165" customFormat="1" ht="14.25" hidden="1" thickBot="1" x14ac:dyDescent="0.35">
      <c r="A82" s="163"/>
      <c r="B82" s="147">
        <v>3751</v>
      </c>
      <c r="C82" s="146" t="s">
        <v>157</v>
      </c>
      <c r="D82" s="183"/>
      <c r="E82" s="182"/>
      <c r="F82" s="181">
        <f t="shared" ref="F82:S82" si="39">SUM(F83:F87)</f>
        <v>0</v>
      </c>
      <c r="G82" s="181">
        <f t="shared" si="39"/>
        <v>0</v>
      </c>
      <c r="H82" s="181">
        <f t="shared" si="39"/>
        <v>0</v>
      </c>
      <c r="I82" s="181">
        <f t="shared" si="39"/>
        <v>0</v>
      </c>
      <c r="J82" s="181">
        <f t="shared" si="39"/>
        <v>0</v>
      </c>
      <c r="K82" s="181">
        <f t="shared" si="39"/>
        <v>0</v>
      </c>
      <c r="L82" s="181">
        <f t="shared" si="39"/>
        <v>0</v>
      </c>
      <c r="M82" s="181">
        <f t="shared" si="39"/>
        <v>0</v>
      </c>
      <c r="N82" s="181">
        <f t="shared" si="39"/>
        <v>0</v>
      </c>
      <c r="O82" s="181">
        <f t="shared" si="39"/>
        <v>0</v>
      </c>
      <c r="P82" s="181">
        <f t="shared" si="39"/>
        <v>0</v>
      </c>
      <c r="Q82" s="181">
        <f t="shared" si="39"/>
        <v>0</v>
      </c>
      <c r="R82" s="181">
        <f t="shared" si="39"/>
        <v>0</v>
      </c>
      <c r="S82" s="181">
        <f t="shared" si="39"/>
        <v>0</v>
      </c>
    </row>
    <row r="83" spans="1:240" s="178" customFormat="1" hidden="1" x14ac:dyDescent="0.3">
      <c r="A83" s="177" t="s">
        <v>95</v>
      </c>
      <c r="B83" s="179">
        <v>3751</v>
      </c>
      <c r="C83" s="180" t="s">
        <v>156</v>
      </c>
      <c r="D83" s="179"/>
      <c r="E83" s="150"/>
      <c r="F83" s="150"/>
      <c r="G83" s="149">
        <f>F83/12</f>
        <v>0</v>
      </c>
      <c r="H83" s="149">
        <f>G83</f>
        <v>0</v>
      </c>
      <c r="I83" s="149">
        <f t="shared" ref="I83:N85" si="40">H83</f>
        <v>0</v>
      </c>
      <c r="J83" s="149">
        <f t="shared" si="40"/>
        <v>0</v>
      </c>
      <c r="K83" s="149">
        <f t="shared" si="40"/>
        <v>0</v>
      </c>
      <c r="L83" s="149">
        <f t="shared" si="40"/>
        <v>0</v>
      </c>
      <c r="M83" s="149">
        <f t="shared" si="40"/>
        <v>0</v>
      </c>
      <c r="N83" s="149">
        <f t="shared" si="40"/>
        <v>0</v>
      </c>
      <c r="O83" s="149">
        <f>N83</f>
        <v>0</v>
      </c>
      <c r="P83" s="149">
        <f t="shared" ref="P83:R86" si="41">O83</f>
        <v>0</v>
      </c>
      <c r="Q83" s="149">
        <f t="shared" si="41"/>
        <v>0</v>
      </c>
      <c r="R83" s="149">
        <f t="shared" si="41"/>
        <v>0</v>
      </c>
      <c r="S83" s="149">
        <f>SUM(G83:R83)</f>
        <v>0</v>
      </c>
    </row>
    <row r="84" spans="1:240" s="178" customFormat="1" hidden="1" x14ac:dyDescent="0.3">
      <c r="A84" s="177"/>
      <c r="B84" s="179">
        <v>3751</v>
      </c>
      <c r="C84" s="180" t="s">
        <v>155</v>
      </c>
      <c r="D84" s="179"/>
      <c r="E84" s="150"/>
      <c r="F84" s="150"/>
      <c r="G84" s="149">
        <f>F84/12</f>
        <v>0</v>
      </c>
      <c r="H84" s="149">
        <f>G84</f>
        <v>0</v>
      </c>
      <c r="I84" s="149">
        <f t="shared" si="40"/>
        <v>0</v>
      </c>
      <c r="J84" s="149">
        <f t="shared" si="40"/>
        <v>0</v>
      </c>
      <c r="K84" s="149">
        <f t="shared" si="40"/>
        <v>0</v>
      </c>
      <c r="L84" s="149">
        <f t="shared" si="40"/>
        <v>0</v>
      </c>
      <c r="M84" s="149">
        <f t="shared" si="40"/>
        <v>0</v>
      </c>
      <c r="N84" s="149">
        <f t="shared" si="40"/>
        <v>0</v>
      </c>
      <c r="O84" s="149">
        <f>N84</f>
        <v>0</v>
      </c>
      <c r="P84" s="149">
        <f t="shared" si="41"/>
        <v>0</v>
      </c>
      <c r="Q84" s="149">
        <f t="shared" si="41"/>
        <v>0</v>
      </c>
      <c r="R84" s="149">
        <f t="shared" si="41"/>
        <v>0</v>
      </c>
      <c r="S84" s="149">
        <f>SUM(G84:R84)</f>
        <v>0</v>
      </c>
    </row>
    <row r="85" spans="1:240" s="178" customFormat="1" hidden="1" x14ac:dyDescent="0.3">
      <c r="A85" s="177"/>
      <c r="B85" s="179"/>
      <c r="C85" s="180"/>
      <c r="D85" s="179"/>
      <c r="E85" s="150"/>
      <c r="F85" s="150">
        <f>D85*E85</f>
        <v>0</v>
      </c>
      <c r="G85" s="149">
        <f>F85/12</f>
        <v>0</v>
      </c>
      <c r="H85" s="149">
        <f>G85</f>
        <v>0</v>
      </c>
      <c r="I85" s="149">
        <f t="shared" si="40"/>
        <v>0</v>
      </c>
      <c r="J85" s="149">
        <f t="shared" si="40"/>
        <v>0</v>
      </c>
      <c r="K85" s="149">
        <f t="shared" si="40"/>
        <v>0</v>
      </c>
      <c r="L85" s="149">
        <f t="shared" si="40"/>
        <v>0</v>
      </c>
      <c r="M85" s="149">
        <f t="shared" si="40"/>
        <v>0</v>
      </c>
      <c r="N85" s="149">
        <f t="shared" si="40"/>
        <v>0</v>
      </c>
      <c r="O85" s="149">
        <f>N85</f>
        <v>0</v>
      </c>
      <c r="P85" s="149">
        <f t="shared" si="41"/>
        <v>0</v>
      </c>
      <c r="Q85" s="149">
        <f t="shared" si="41"/>
        <v>0</v>
      </c>
      <c r="R85" s="149">
        <f t="shared" si="41"/>
        <v>0</v>
      </c>
      <c r="S85" s="149">
        <f>SUM(G85:R85)</f>
        <v>0</v>
      </c>
    </row>
    <row r="86" spans="1:240" s="178" customFormat="1" hidden="1" x14ac:dyDescent="0.3">
      <c r="A86" s="177"/>
      <c r="B86" s="179"/>
      <c r="C86" s="180"/>
      <c r="D86" s="179"/>
      <c r="E86" s="150"/>
      <c r="F86" s="150">
        <f>D86*E86</f>
        <v>0</v>
      </c>
      <c r="G86" s="149"/>
      <c r="H86" s="149"/>
      <c r="I86" s="149"/>
      <c r="J86" s="149"/>
      <c r="K86" s="149"/>
      <c r="L86" s="149"/>
      <c r="M86" s="149"/>
      <c r="N86" s="149">
        <f>F86/5</f>
        <v>0</v>
      </c>
      <c r="O86" s="149">
        <f>N86</f>
        <v>0</v>
      </c>
      <c r="P86" s="149">
        <f t="shared" si="41"/>
        <v>0</v>
      </c>
      <c r="Q86" s="149">
        <f t="shared" si="41"/>
        <v>0</v>
      </c>
      <c r="R86" s="149">
        <f t="shared" si="41"/>
        <v>0</v>
      </c>
      <c r="S86" s="149">
        <f>SUM(G86:R86)</f>
        <v>0</v>
      </c>
    </row>
    <row r="87" spans="1:240" s="178" customFormat="1" hidden="1" x14ac:dyDescent="0.3">
      <c r="A87" s="177"/>
      <c r="B87" s="179"/>
      <c r="C87" s="180"/>
      <c r="D87" s="179"/>
      <c r="E87" s="150"/>
      <c r="F87" s="150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68"/>
      <c r="T87" s="191"/>
      <c r="U87" s="190"/>
      <c r="V87" s="190"/>
      <c r="W87" s="190"/>
      <c r="X87" s="190"/>
      <c r="Y87" s="190"/>
      <c r="Z87" s="190"/>
      <c r="AA87" s="190"/>
      <c r="AB87" s="190"/>
      <c r="AC87" s="190"/>
      <c r="AD87" s="190"/>
      <c r="AE87" s="190"/>
      <c r="AF87" s="190"/>
      <c r="AG87" s="190"/>
      <c r="AH87" s="190"/>
      <c r="AI87" s="190"/>
      <c r="AJ87" s="190"/>
      <c r="AK87" s="190"/>
      <c r="AL87" s="190"/>
      <c r="AM87" s="190"/>
      <c r="AN87" s="190"/>
      <c r="AO87" s="190"/>
      <c r="AP87" s="190"/>
      <c r="AQ87" s="190"/>
      <c r="AR87" s="190"/>
      <c r="AS87" s="190"/>
      <c r="AT87" s="190"/>
      <c r="AU87" s="190"/>
      <c r="AV87" s="190"/>
      <c r="AW87" s="190"/>
      <c r="AX87" s="190"/>
      <c r="AY87" s="190"/>
      <c r="AZ87" s="190"/>
      <c r="BA87" s="190"/>
      <c r="BB87" s="190"/>
      <c r="BC87" s="190"/>
      <c r="BD87" s="190"/>
      <c r="BE87" s="190"/>
      <c r="BF87" s="190"/>
      <c r="BG87" s="190"/>
      <c r="BH87" s="190"/>
      <c r="BI87" s="190"/>
      <c r="BJ87" s="190"/>
      <c r="BK87" s="190"/>
      <c r="BL87" s="190"/>
      <c r="BM87" s="190"/>
      <c r="BN87" s="190"/>
      <c r="BO87" s="190"/>
      <c r="BP87" s="190"/>
      <c r="BQ87" s="190"/>
      <c r="BR87" s="190"/>
      <c r="BS87" s="190"/>
      <c r="BT87" s="190"/>
      <c r="BU87" s="190"/>
      <c r="BV87" s="190"/>
      <c r="BW87" s="190"/>
      <c r="BX87" s="190"/>
      <c r="BY87" s="190"/>
      <c r="BZ87" s="190"/>
      <c r="CA87" s="190"/>
      <c r="CB87" s="190"/>
      <c r="CC87" s="190"/>
      <c r="CD87" s="190"/>
      <c r="CE87" s="190"/>
      <c r="CF87" s="190"/>
      <c r="CG87" s="190"/>
      <c r="CH87" s="190"/>
      <c r="CI87" s="190"/>
      <c r="CJ87" s="190"/>
      <c r="CK87" s="190"/>
      <c r="CL87" s="190"/>
      <c r="CM87" s="190"/>
      <c r="CN87" s="190"/>
      <c r="CO87" s="190"/>
      <c r="CP87" s="190"/>
      <c r="CQ87" s="190"/>
      <c r="CR87" s="190"/>
      <c r="CS87" s="190"/>
      <c r="CT87" s="190"/>
      <c r="CU87" s="190"/>
      <c r="CV87" s="190"/>
      <c r="CW87" s="190"/>
      <c r="CX87" s="190"/>
      <c r="CY87" s="190"/>
      <c r="CZ87" s="190"/>
      <c r="DA87" s="190"/>
      <c r="DB87" s="190"/>
      <c r="DC87" s="190"/>
      <c r="DD87" s="190"/>
      <c r="DE87" s="190"/>
      <c r="DF87" s="190"/>
      <c r="DG87" s="190"/>
      <c r="DH87" s="190"/>
      <c r="DI87" s="190"/>
      <c r="DJ87" s="190"/>
      <c r="DK87" s="190"/>
      <c r="DL87" s="190"/>
      <c r="DM87" s="190"/>
      <c r="DN87" s="190"/>
      <c r="DO87" s="190"/>
      <c r="DP87" s="190"/>
      <c r="DQ87" s="190"/>
      <c r="DR87" s="190"/>
      <c r="DS87" s="190"/>
      <c r="DT87" s="190"/>
      <c r="DU87" s="190"/>
      <c r="DV87" s="190"/>
      <c r="DW87" s="190"/>
      <c r="DX87" s="190"/>
      <c r="DY87" s="190"/>
      <c r="DZ87" s="190"/>
      <c r="EA87" s="190"/>
      <c r="EB87" s="190"/>
      <c r="EC87" s="190"/>
      <c r="ED87" s="190"/>
      <c r="EE87" s="190"/>
      <c r="EF87" s="190"/>
      <c r="EG87" s="190"/>
      <c r="EH87" s="190"/>
      <c r="EI87" s="190"/>
      <c r="EJ87" s="190"/>
      <c r="EK87" s="190"/>
      <c r="EL87" s="190"/>
      <c r="EM87" s="190"/>
      <c r="EN87" s="190"/>
      <c r="EO87" s="190"/>
      <c r="EP87" s="190"/>
      <c r="EQ87" s="190"/>
      <c r="ER87" s="190"/>
      <c r="ES87" s="190"/>
      <c r="ET87" s="190"/>
      <c r="EU87" s="190"/>
      <c r="EV87" s="190"/>
      <c r="EW87" s="190"/>
      <c r="EX87" s="190"/>
      <c r="EY87" s="190"/>
      <c r="EZ87" s="190"/>
      <c r="FA87" s="190"/>
      <c r="FB87" s="190"/>
      <c r="FC87" s="190"/>
      <c r="FD87" s="190"/>
      <c r="FE87" s="190"/>
      <c r="FF87" s="190"/>
      <c r="FG87" s="190"/>
      <c r="FH87" s="190"/>
      <c r="FI87" s="190"/>
      <c r="FJ87" s="190"/>
      <c r="FK87" s="190"/>
      <c r="FL87" s="190"/>
      <c r="FM87" s="190"/>
      <c r="FN87" s="190"/>
      <c r="FO87" s="190"/>
      <c r="FP87" s="190"/>
      <c r="FQ87" s="190"/>
      <c r="FR87" s="190"/>
      <c r="FS87" s="190"/>
      <c r="FT87" s="190"/>
      <c r="FU87" s="190"/>
      <c r="FV87" s="190"/>
      <c r="FW87" s="190"/>
      <c r="FX87" s="190"/>
      <c r="FY87" s="190"/>
      <c r="FZ87" s="190"/>
      <c r="GA87" s="190"/>
      <c r="GB87" s="190"/>
      <c r="GC87" s="190"/>
      <c r="GD87" s="190"/>
      <c r="GE87" s="190"/>
      <c r="GF87" s="190"/>
      <c r="GG87" s="190"/>
      <c r="GH87" s="190"/>
      <c r="GI87" s="190"/>
      <c r="GJ87" s="190"/>
      <c r="GK87" s="190"/>
      <c r="GL87" s="190"/>
      <c r="GM87" s="190"/>
      <c r="GN87" s="190"/>
      <c r="GO87" s="190"/>
      <c r="GP87" s="190"/>
      <c r="GQ87" s="190"/>
      <c r="GR87" s="190"/>
      <c r="GS87" s="190"/>
      <c r="GT87" s="190"/>
      <c r="GU87" s="190"/>
      <c r="GV87" s="190"/>
      <c r="GW87" s="190"/>
      <c r="GX87" s="190"/>
      <c r="GY87" s="190"/>
      <c r="GZ87" s="190"/>
      <c r="HA87" s="190"/>
      <c r="HB87" s="190"/>
      <c r="HC87" s="190"/>
      <c r="HD87" s="190"/>
      <c r="HE87" s="190"/>
      <c r="HF87" s="190"/>
      <c r="HG87" s="190"/>
      <c r="HH87" s="190"/>
      <c r="HI87" s="190"/>
      <c r="HJ87" s="190"/>
      <c r="HK87" s="190"/>
      <c r="HL87" s="190"/>
      <c r="HM87" s="190"/>
      <c r="HN87" s="190"/>
      <c r="HO87" s="190"/>
      <c r="HP87" s="190"/>
      <c r="HQ87" s="190"/>
      <c r="HR87" s="190"/>
      <c r="HS87" s="190"/>
      <c r="HT87" s="190"/>
      <c r="HU87" s="190"/>
      <c r="HV87" s="190"/>
      <c r="HW87" s="190"/>
      <c r="HX87" s="190"/>
      <c r="HY87" s="190"/>
      <c r="HZ87" s="190"/>
      <c r="IA87" s="190"/>
      <c r="IB87" s="190"/>
      <c r="IC87" s="190"/>
      <c r="ID87" s="190"/>
      <c r="IE87" s="190"/>
      <c r="IF87" s="190"/>
    </row>
    <row r="88" spans="1:240" s="165" customFormat="1" ht="14.25" hidden="1" thickBot="1" x14ac:dyDescent="0.35">
      <c r="A88" s="163"/>
      <c r="B88" s="147"/>
      <c r="C88" s="146" t="s">
        <v>127</v>
      </c>
      <c r="D88" s="183"/>
      <c r="E88" s="182"/>
      <c r="F88" s="181">
        <f t="shared" ref="F88:S88" si="42">SUM(F89:F91)</f>
        <v>0</v>
      </c>
      <c r="G88" s="181">
        <f t="shared" si="42"/>
        <v>0</v>
      </c>
      <c r="H88" s="181">
        <f t="shared" si="42"/>
        <v>0</v>
      </c>
      <c r="I88" s="181">
        <f t="shared" si="42"/>
        <v>0</v>
      </c>
      <c r="J88" s="181">
        <f t="shared" si="42"/>
        <v>0</v>
      </c>
      <c r="K88" s="181">
        <f t="shared" si="42"/>
        <v>0</v>
      </c>
      <c r="L88" s="181">
        <f t="shared" si="42"/>
        <v>0</v>
      </c>
      <c r="M88" s="181">
        <f t="shared" si="42"/>
        <v>0</v>
      </c>
      <c r="N88" s="181">
        <f t="shared" si="42"/>
        <v>0</v>
      </c>
      <c r="O88" s="181">
        <f t="shared" si="42"/>
        <v>0</v>
      </c>
      <c r="P88" s="181">
        <f t="shared" si="42"/>
        <v>0</v>
      </c>
      <c r="Q88" s="181">
        <f t="shared" si="42"/>
        <v>0</v>
      </c>
      <c r="R88" s="181">
        <f t="shared" si="42"/>
        <v>0</v>
      </c>
      <c r="S88" s="181">
        <f t="shared" si="42"/>
        <v>0</v>
      </c>
    </row>
    <row r="89" spans="1:240" s="178" customFormat="1" hidden="1" x14ac:dyDescent="0.3">
      <c r="A89" s="177"/>
      <c r="B89" s="179"/>
      <c r="C89" s="180"/>
      <c r="D89" s="179"/>
      <c r="E89" s="150"/>
      <c r="F89" s="150">
        <f>D89*E89</f>
        <v>0</v>
      </c>
      <c r="G89" s="149">
        <f>F89/12</f>
        <v>0</v>
      </c>
      <c r="H89" s="149">
        <f>G89</f>
        <v>0</v>
      </c>
      <c r="I89" s="149">
        <f t="shared" ref="I89:R89" si="43">H89</f>
        <v>0</v>
      </c>
      <c r="J89" s="149">
        <f t="shared" si="43"/>
        <v>0</v>
      </c>
      <c r="K89" s="149">
        <f t="shared" si="43"/>
        <v>0</v>
      </c>
      <c r="L89" s="149">
        <f t="shared" si="43"/>
        <v>0</v>
      </c>
      <c r="M89" s="149">
        <f t="shared" si="43"/>
        <v>0</v>
      </c>
      <c r="N89" s="149">
        <f t="shared" si="43"/>
        <v>0</v>
      </c>
      <c r="O89" s="149">
        <f t="shared" si="43"/>
        <v>0</v>
      </c>
      <c r="P89" s="149">
        <f t="shared" si="43"/>
        <v>0</v>
      </c>
      <c r="Q89" s="149">
        <f t="shared" si="43"/>
        <v>0</v>
      </c>
      <c r="R89" s="149">
        <f t="shared" si="43"/>
        <v>0</v>
      </c>
      <c r="S89" s="149">
        <f>SUM(G89:R89)</f>
        <v>0</v>
      </c>
    </row>
    <row r="90" spans="1:240" s="178" customFormat="1" hidden="1" x14ac:dyDescent="0.3">
      <c r="A90" s="177"/>
      <c r="B90" s="179"/>
      <c r="C90" s="180"/>
      <c r="D90" s="179"/>
      <c r="E90" s="150"/>
      <c r="F90" s="150"/>
      <c r="G90" s="149"/>
      <c r="H90" s="149"/>
      <c r="I90" s="149"/>
      <c r="J90" s="149"/>
      <c r="K90" s="149"/>
      <c r="L90" s="149"/>
      <c r="M90" s="149"/>
      <c r="N90" s="149"/>
      <c r="O90" s="149"/>
      <c r="P90" s="149"/>
      <c r="Q90" s="149"/>
      <c r="R90" s="149"/>
      <c r="S90" s="149"/>
    </row>
    <row r="91" spans="1:240" s="178" customFormat="1" hidden="1" x14ac:dyDescent="0.3">
      <c r="A91" s="177"/>
      <c r="B91" s="179"/>
      <c r="C91" s="180"/>
      <c r="D91" s="179"/>
      <c r="E91" s="150"/>
      <c r="F91" s="150"/>
      <c r="G91" s="192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68"/>
      <c r="T91" s="191"/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  <c r="AF91" s="190"/>
      <c r="AG91" s="190"/>
      <c r="AH91" s="190"/>
      <c r="AI91" s="190"/>
      <c r="AJ91" s="190"/>
      <c r="AK91" s="190"/>
      <c r="AL91" s="190"/>
      <c r="AM91" s="190"/>
      <c r="AN91" s="190"/>
      <c r="AO91" s="190"/>
      <c r="AP91" s="190"/>
      <c r="AQ91" s="190"/>
      <c r="AR91" s="190"/>
      <c r="AS91" s="190"/>
      <c r="AT91" s="190"/>
      <c r="AU91" s="190"/>
      <c r="AV91" s="190"/>
      <c r="AW91" s="190"/>
      <c r="AX91" s="190"/>
      <c r="AY91" s="190"/>
      <c r="AZ91" s="190"/>
      <c r="BA91" s="190"/>
      <c r="BB91" s="190"/>
      <c r="BC91" s="190"/>
      <c r="BD91" s="190"/>
      <c r="BE91" s="190"/>
      <c r="BF91" s="190"/>
      <c r="BG91" s="190"/>
      <c r="BH91" s="190"/>
      <c r="BI91" s="190"/>
      <c r="BJ91" s="190"/>
      <c r="BK91" s="190"/>
      <c r="BL91" s="190"/>
      <c r="BM91" s="190"/>
      <c r="BN91" s="190"/>
      <c r="BO91" s="190"/>
      <c r="BP91" s="190"/>
      <c r="BQ91" s="190"/>
      <c r="BR91" s="190"/>
      <c r="BS91" s="190"/>
      <c r="BT91" s="190"/>
      <c r="BU91" s="190"/>
      <c r="BV91" s="190"/>
      <c r="BW91" s="190"/>
      <c r="BX91" s="190"/>
      <c r="BY91" s="190"/>
      <c r="BZ91" s="190"/>
      <c r="CA91" s="190"/>
      <c r="CB91" s="190"/>
      <c r="CC91" s="190"/>
      <c r="CD91" s="190"/>
      <c r="CE91" s="190"/>
      <c r="CF91" s="190"/>
      <c r="CG91" s="190"/>
      <c r="CH91" s="190"/>
      <c r="CI91" s="190"/>
      <c r="CJ91" s="190"/>
      <c r="CK91" s="190"/>
      <c r="CL91" s="190"/>
      <c r="CM91" s="190"/>
      <c r="CN91" s="190"/>
      <c r="CO91" s="190"/>
      <c r="CP91" s="190"/>
      <c r="CQ91" s="190"/>
      <c r="CR91" s="190"/>
      <c r="CS91" s="190"/>
      <c r="CT91" s="190"/>
      <c r="CU91" s="190"/>
      <c r="CV91" s="190"/>
      <c r="CW91" s="190"/>
      <c r="CX91" s="190"/>
      <c r="CY91" s="190"/>
      <c r="CZ91" s="190"/>
      <c r="DA91" s="190"/>
      <c r="DB91" s="190"/>
      <c r="DC91" s="190"/>
      <c r="DD91" s="190"/>
      <c r="DE91" s="190"/>
      <c r="DF91" s="190"/>
      <c r="DG91" s="190"/>
      <c r="DH91" s="190"/>
      <c r="DI91" s="190"/>
      <c r="DJ91" s="190"/>
      <c r="DK91" s="190"/>
      <c r="DL91" s="190"/>
      <c r="DM91" s="190"/>
      <c r="DN91" s="190"/>
      <c r="DO91" s="190"/>
      <c r="DP91" s="190"/>
      <c r="DQ91" s="190"/>
      <c r="DR91" s="190"/>
      <c r="DS91" s="190"/>
      <c r="DT91" s="190"/>
      <c r="DU91" s="190"/>
      <c r="DV91" s="190"/>
      <c r="DW91" s="190"/>
      <c r="DX91" s="190"/>
      <c r="DY91" s="190"/>
      <c r="DZ91" s="190"/>
      <c r="EA91" s="190"/>
      <c r="EB91" s="190"/>
      <c r="EC91" s="190"/>
      <c r="ED91" s="190"/>
      <c r="EE91" s="190"/>
      <c r="EF91" s="190"/>
      <c r="EG91" s="190"/>
      <c r="EH91" s="190"/>
      <c r="EI91" s="190"/>
      <c r="EJ91" s="190"/>
      <c r="EK91" s="190"/>
      <c r="EL91" s="190"/>
      <c r="EM91" s="190"/>
      <c r="EN91" s="190"/>
      <c r="EO91" s="190"/>
      <c r="EP91" s="190"/>
      <c r="EQ91" s="190"/>
      <c r="ER91" s="190"/>
      <c r="ES91" s="190"/>
      <c r="ET91" s="190"/>
      <c r="EU91" s="190"/>
      <c r="EV91" s="190"/>
      <c r="EW91" s="190"/>
      <c r="EX91" s="190"/>
      <c r="EY91" s="190"/>
      <c r="EZ91" s="190"/>
      <c r="FA91" s="190"/>
      <c r="FB91" s="190"/>
      <c r="FC91" s="190"/>
      <c r="FD91" s="190"/>
      <c r="FE91" s="190"/>
      <c r="FF91" s="190"/>
      <c r="FG91" s="190"/>
      <c r="FH91" s="190"/>
      <c r="FI91" s="190"/>
      <c r="FJ91" s="190"/>
      <c r="FK91" s="190"/>
      <c r="FL91" s="190"/>
      <c r="FM91" s="190"/>
      <c r="FN91" s="190"/>
      <c r="FO91" s="190"/>
      <c r="FP91" s="190"/>
      <c r="FQ91" s="190"/>
      <c r="FR91" s="190"/>
      <c r="FS91" s="190"/>
      <c r="FT91" s="190"/>
      <c r="FU91" s="190"/>
      <c r="FV91" s="190"/>
      <c r="FW91" s="190"/>
      <c r="FX91" s="190"/>
      <c r="FY91" s="190"/>
      <c r="FZ91" s="190"/>
      <c r="GA91" s="190"/>
      <c r="GB91" s="190"/>
      <c r="GC91" s="190"/>
      <c r="GD91" s="190"/>
      <c r="GE91" s="190"/>
      <c r="GF91" s="190"/>
      <c r="GG91" s="190"/>
      <c r="GH91" s="190"/>
      <c r="GI91" s="190"/>
      <c r="GJ91" s="190"/>
      <c r="GK91" s="190"/>
      <c r="GL91" s="190"/>
      <c r="GM91" s="190"/>
      <c r="GN91" s="190"/>
      <c r="GO91" s="190"/>
      <c r="GP91" s="190"/>
      <c r="GQ91" s="190"/>
      <c r="GR91" s="190"/>
      <c r="GS91" s="190"/>
      <c r="GT91" s="190"/>
      <c r="GU91" s="190"/>
      <c r="GV91" s="190"/>
      <c r="GW91" s="190"/>
      <c r="GX91" s="190"/>
      <c r="GY91" s="190"/>
      <c r="GZ91" s="190"/>
      <c r="HA91" s="190"/>
      <c r="HB91" s="190"/>
      <c r="HC91" s="190"/>
      <c r="HD91" s="190"/>
      <c r="HE91" s="190"/>
      <c r="HF91" s="190"/>
      <c r="HG91" s="190"/>
      <c r="HH91" s="190"/>
      <c r="HI91" s="190"/>
      <c r="HJ91" s="190"/>
      <c r="HK91" s="190"/>
      <c r="HL91" s="190"/>
      <c r="HM91" s="190"/>
      <c r="HN91" s="190"/>
      <c r="HO91" s="190"/>
      <c r="HP91" s="190"/>
      <c r="HQ91" s="190"/>
      <c r="HR91" s="190"/>
      <c r="HS91" s="190"/>
      <c r="HT91" s="190"/>
      <c r="HU91" s="190"/>
      <c r="HV91" s="190"/>
      <c r="HW91" s="190"/>
      <c r="HX91" s="190"/>
      <c r="HY91" s="190"/>
      <c r="HZ91" s="190"/>
      <c r="IA91" s="190"/>
      <c r="IB91" s="190"/>
      <c r="IC91" s="190"/>
      <c r="ID91" s="190"/>
      <c r="IE91" s="190"/>
      <c r="IF91" s="190"/>
    </row>
    <row r="92" spans="1:240" s="165" customFormat="1" ht="14.25" hidden="1" thickBot="1" x14ac:dyDescent="0.35">
      <c r="A92" s="163"/>
      <c r="B92" s="147">
        <v>3921</v>
      </c>
      <c r="C92" s="106" t="s">
        <v>154</v>
      </c>
      <c r="D92" s="183"/>
      <c r="E92" s="182"/>
      <c r="F92" s="181">
        <f t="shared" ref="F92:S92" si="44">SUM(F93:F97)</f>
        <v>0</v>
      </c>
      <c r="G92" s="181">
        <f t="shared" si="44"/>
        <v>0</v>
      </c>
      <c r="H92" s="181">
        <f t="shared" si="44"/>
        <v>0</v>
      </c>
      <c r="I92" s="181">
        <f t="shared" si="44"/>
        <v>0</v>
      </c>
      <c r="J92" s="181">
        <f t="shared" si="44"/>
        <v>0</v>
      </c>
      <c r="K92" s="181">
        <f t="shared" si="44"/>
        <v>0</v>
      </c>
      <c r="L92" s="181">
        <f t="shared" si="44"/>
        <v>0</v>
      </c>
      <c r="M92" s="181">
        <f t="shared" si="44"/>
        <v>0</v>
      </c>
      <c r="N92" s="181">
        <f t="shared" si="44"/>
        <v>0</v>
      </c>
      <c r="O92" s="181">
        <f t="shared" si="44"/>
        <v>0</v>
      </c>
      <c r="P92" s="181">
        <f t="shared" si="44"/>
        <v>0</v>
      </c>
      <c r="Q92" s="181">
        <f t="shared" si="44"/>
        <v>0</v>
      </c>
      <c r="R92" s="181">
        <f t="shared" si="44"/>
        <v>0</v>
      </c>
      <c r="S92" s="181">
        <f t="shared" si="44"/>
        <v>0</v>
      </c>
    </row>
    <row r="93" spans="1:240" s="178" customFormat="1" hidden="1" x14ac:dyDescent="0.3">
      <c r="A93" s="177" t="s">
        <v>95</v>
      </c>
      <c r="B93" s="179">
        <v>3921</v>
      </c>
      <c r="C93" s="180" t="s">
        <v>153</v>
      </c>
      <c r="D93" s="179"/>
      <c r="E93" s="150"/>
      <c r="F93" s="150">
        <f>D93*E93</f>
        <v>0</v>
      </c>
      <c r="G93" s="150"/>
      <c r="H93" s="150">
        <f>+G93</f>
        <v>0</v>
      </c>
      <c r="I93" s="150">
        <f>F93/6*2</f>
        <v>0</v>
      </c>
      <c r="J93" s="150">
        <f>+I93/2</f>
        <v>0</v>
      </c>
      <c r="K93" s="150">
        <f>+J93*3</f>
        <v>0</v>
      </c>
      <c r="L93" s="150"/>
      <c r="M93" s="150"/>
      <c r="N93" s="150">
        <f>+M93</f>
        <v>0</v>
      </c>
      <c r="O93" s="150"/>
      <c r="P93" s="150">
        <f>+O93</f>
        <v>0</v>
      </c>
      <c r="Q93" s="150">
        <f>+P93</f>
        <v>0</v>
      </c>
      <c r="R93" s="150">
        <f>+Q93</f>
        <v>0</v>
      </c>
      <c r="S93" s="149">
        <f t="shared" ref="S93:S98" si="45">SUM(G93:R93)</f>
        <v>0</v>
      </c>
    </row>
    <row r="94" spans="1:240" s="178" customFormat="1" hidden="1" x14ac:dyDescent="0.3">
      <c r="A94" s="177"/>
      <c r="B94" s="179"/>
      <c r="C94" s="180"/>
      <c r="D94" s="179"/>
      <c r="E94" s="150"/>
      <c r="F94" s="150">
        <f>D94*E94</f>
        <v>0</v>
      </c>
      <c r="G94" s="149">
        <f>F94/12</f>
        <v>0</v>
      </c>
      <c r="H94" s="149">
        <f t="shared" ref="H94:R95" si="46">G94</f>
        <v>0</v>
      </c>
      <c r="I94" s="149">
        <f t="shared" si="46"/>
        <v>0</v>
      </c>
      <c r="J94" s="149">
        <f t="shared" si="46"/>
        <v>0</v>
      </c>
      <c r="K94" s="149">
        <f t="shared" si="46"/>
        <v>0</v>
      </c>
      <c r="L94" s="149">
        <f t="shared" si="46"/>
        <v>0</v>
      </c>
      <c r="M94" s="149">
        <f t="shared" si="46"/>
        <v>0</v>
      </c>
      <c r="N94" s="149">
        <f t="shared" si="46"/>
        <v>0</v>
      </c>
      <c r="O94" s="149">
        <f t="shared" si="46"/>
        <v>0</v>
      </c>
      <c r="P94" s="149">
        <f t="shared" si="46"/>
        <v>0</v>
      </c>
      <c r="Q94" s="149">
        <f t="shared" si="46"/>
        <v>0</v>
      </c>
      <c r="R94" s="149">
        <f t="shared" si="46"/>
        <v>0</v>
      </c>
      <c r="S94" s="149">
        <f t="shared" si="45"/>
        <v>0</v>
      </c>
    </row>
    <row r="95" spans="1:240" s="178" customFormat="1" hidden="1" x14ac:dyDescent="0.3">
      <c r="A95" s="177"/>
      <c r="B95" s="179"/>
      <c r="C95" s="180"/>
      <c r="D95" s="179"/>
      <c r="E95" s="150"/>
      <c r="F95" s="150">
        <f>D95*E95</f>
        <v>0</v>
      </c>
      <c r="G95" s="149">
        <f>F95/12</f>
        <v>0</v>
      </c>
      <c r="H95" s="149">
        <f t="shared" si="46"/>
        <v>0</v>
      </c>
      <c r="I95" s="149">
        <f t="shared" si="46"/>
        <v>0</v>
      </c>
      <c r="J95" s="149">
        <f t="shared" si="46"/>
        <v>0</v>
      </c>
      <c r="K95" s="149">
        <f t="shared" si="46"/>
        <v>0</v>
      </c>
      <c r="L95" s="149">
        <f t="shared" si="46"/>
        <v>0</v>
      </c>
      <c r="M95" s="149">
        <f t="shared" si="46"/>
        <v>0</v>
      </c>
      <c r="N95" s="149">
        <f t="shared" si="46"/>
        <v>0</v>
      </c>
      <c r="O95" s="149">
        <f t="shared" si="46"/>
        <v>0</v>
      </c>
      <c r="P95" s="149">
        <f t="shared" si="46"/>
        <v>0</v>
      </c>
      <c r="Q95" s="149">
        <f t="shared" si="46"/>
        <v>0</v>
      </c>
      <c r="R95" s="149">
        <f t="shared" si="46"/>
        <v>0</v>
      </c>
      <c r="S95" s="149">
        <f t="shared" si="45"/>
        <v>0</v>
      </c>
    </row>
    <row r="96" spans="1:240" s="178" customFormat="1" hidden="1" x14ac:dyDescent="0.3">
      <c r="A96" s="177"/>
      <c r="B96" s="179"/>
      <c r="C96" s="180"/>
      <c r="D96" s="179"/>
      <c r="E96" s="150"/>
      <c r="F96" s="150">
        <f>D96*E96</f>
        <v>0</v>
      </c>
      <c r="G96" s="149"/>
      <c r="H96" s="149"/>
      <c r="I96" s="149"/>
      <c r="J96" s="149"/>
      <c r="K96" s="149"/>
      <c r="L96" s="149"/>
      <c r="M96" s="149"/>
      <c r="N96" s="149">
        <f>F96/5</f>
        <v>0</v>
      </c>
      <c r="O96" s="149">
        <f>N96</f>
        <v>0</v>
      </c>
      <c r="P96" s="149">
        <f>O96</f>
        <v>0</v>
      </c>
      <c r="Q96" s="149">
        <f>P96</f>
        <v>0</v>
      </c>
      <c r="R96" s="149">
        <f>Q96</f>
        <v>0</v>
      </c>
      <c r="S96" s="149">
        <f t="shared" si="45"/>
        <v>0</v>
      </c>
    </row>
    <row r="97" spans="1:19" s="165" customFormat="1" ht="14.25" hidden="1" thickBot="1" x14ac:dyDescent="0.35">
      <c r="A97" s="163"/>
      <c r="B97" s="188">
        <v>3802</v>
      </c>
      <c r="C97" s="187" t="s">
        <v>152</v>
      </c>
      <c r="D97" s="186"/>
      <c r="E97" s="185"/>
      <c r="F97" s="184">
        <f t="shared" ref="F97:R97" si="47">+F98</f>
        <v>0</v>
      </c>
      <c r="G97" s="184">
        <f t="shared" si="47"/>
        <v>0</v>
      </c>
      <c r="H97" s="189">
        <f t="shared" si="47"/>
        <v>0</v>
      </c>
      <c r="I97" s="189">
        <f t="shared" si="47"/>
        <v>0</v>
      </c>
      <c r="J97" s="189">
        <f t="shared" si="47"/>
        <v>0</v>
      </c>
      <c r="K97" s="189">
        <f t="shared" si="47"/>
        <v>0</v>
      </c>
      <c r="L97" s="189">
        <f t="shared" si="47"/>
        <v>0</v>
      </c>
      <c r="M97" s="189">
        <f t="shared" si="47"/>
        <v>0</v>
      </c>
      <c r="N97" s="189">
        <f t="shared" si="47"/>
        <v>0</v>
      </c>
      <c r="O97" s="189">
        <f t="shared" si="47"/>
        <v>0</v>
      </c>
      <c r="P97" s="189">
        <f t="shared" si="47"/>
        <v>0</v>
      </c>
      <c r="Q97" s="189">
        <f t="shared" si="47"/>
        <v>0</v>
      </c>
      <c r="R97" s="189">
        <f t="shared" si="47"/>
        <v>0</v>
      </c>
      <c r="S97" s="184">
        <f t="shared" si="45"/>
        <v>0</v>
      </c>
    </row>
    <row r="98" spans="1:19" hidden="1" x14ac:dyDescent="0.3">
      <c r="B98" s="174">
        <v>3802</v>
      </c>
      <c r="C98" s="175"/>
      <c r="D98" s="174"/>
      <c r="E98" s="173"/>
      <c r="F98" s="173"/>
      <c r="G98" s="173">
        <f>+F98/12</f>
        <v>0</v>
      </c>
      <c r="H98" s="168">
        <f t="shared" ref="H98:R98" si="48">G98</f>
        <v>0</v>
      </c>
      <c r="I98" s="168">
        <f t="shared" si="48"/>
        <v>0</v>
      </c>
      <c r="J98" s="168">
        <f t="shared" si="48"/>
        <v>0</v>
      </c>
      <c r="K98" s="168">
        <f t="shared" si="48"/>
        <v>0</v>
      </c>
      <c r="L98" s="168">
        <f t="shared" si="48"/>
        <v>0</v>
      </c>
      <c r="M98" s="168">
        <f t="shared" si="48"/>
        <v>0</v>
      </c>
      <c r="N98" s="168">
        <f t="shared" si="48"/>
        <v>0</v>
      </c>
      <c r="O98" s="168">
        <f t="shared" si="48"/>
        <v>0</v>
      </c>
      <c r="P98" s="168">
        <f t="shared" si="48"/>
        <v>0</v>
      </c>
      <c r="Q98" s="168">
        <f t="shared" si="48"/>
        <v>0</v>
      </c>
      <c r="R98" s="168">
        <f t="shared" si="48"/>
        <v>0</v>
      </c>
      <c r="S98" s="168">
        <f t="shared" si="45"/>
        <v>0</v>
      </c>
    </row>
    <row r="99" spans="1:19" hidden="1" x14ac:dyDescent="0.3">
      <c r="B99" s="171"/>
      <c r="C99" s="172"/>
      <c r="D99" s="171"/>
      <c r="E99" s="170"/>
      <c r="F99" s="170"/>
      <c r="G99" s="170"/>
      <c r="H99" s="169"/>
      <c r="I99" s="169"/>
      <c r="J99" s="169"/>
      <c r="K99" s="169"/>
      <c r="L99" s="169"/>
      <c r="M99" s="169"/>
      <c r="N99" s="169"/>
      <c r="O99" s="169"/>
      <c r="P99" s="169"/>
      <c r="Q99" s="169"/>
      <c r="R99" s="169"/>
      <c r="S99" s="168"/>
    </row>
    <row r="100" spans="1:19" s="165" customFormat="1" ht="14.25" hidden="1" thickBot="1" x14ac:dyDescent="0.35">
      <c r="A100" s="163"/>
      <c r="B100" s="188">
        <v>5101</v>
      </c>
      <c r="C100" s="187" t="s">
        <v>151</v>
      </c>
      <c r="D100" s="186"/>
      <c r="E100" s="185"/>
      <c r="F100" s="184">
        <f t="shared" ref="F100:R100" si="49">+F101</f>
        <v>0</v>
      </c>
      <c r="G100" s="184">
        <f t="shared" si="49"/>
        <v>0</v>
      </c>
      <c r="H100" s="189">
        <f t="shared" si="49"/>
        <v>0</v>
      </c>
      <c r="I100" s="189">
        <f t="shared" si="49"/>
        <v>0</v>
      </c>
      <c r="J100" s="189">
        <f t="shared" si="49"/>
        <v>0</v>
      </c>
      <c r="K100" s="189">
        <f t="shared" si="49"/>
        <v>0</v>
      </c>
      <c r="L100" s="189">
        <f t="shared" si="49"/>
        <v>0</v>
      </c>
      <c r="M100" s="189">
        <f t="shared" si="49"/>
        <v>0</v>
      </c>
      <c r="N100" s="189">
        <f t="shared" si="49"/>
        <v>0</v>
      </c>
      <c r="O100" s="189">
        <f t="shared" si="49"/>
        <v>0</v>
      </c>
      <c r="P100" s="189">
        <f t="shared" si="49"/>
        <v>0</v>
      </c>
      <c r="Q100" s="189">
        <f t="shared" si="49"/>
        <v>0</v>
      </c>
      <c r="R100" s="189">
        <f t="shared" si="49"/>
        <v>0</v>
      </c>
      <c r="S100" s="184">
        <f>SUM(G100:R100)</f>
        <v>0</v>
      </c>
    </row>
    <row r="101" spans="1:19" hidden="1" x14ac:dyDescent="0.3">
      <c r="B101" s="174">
        <v>5101</v>
      </c>
      <c r="C101" s="175" t="s">
        <v>150</v>
      </c>
      <c r="D101" s="174"/>
      <c r="E101" s="173">
        <v>0</v>
      </c>
      <c r="F101" s="173"/>
      <c r="G101" s="173"/>
      <c r="H101" s="168">
        <f t="shared" ref="H101:M101" si="50">G101</f>
        <v>0</v>
      </c>
      <c r="I101" s="168">
        <f t="shared" si="50"/>
        <v>0</v>
      </c>
      <c r="J101" s="168">
        <f t="shared" si="50"/>
        <v>0</v>
      </c>
      <c r="K101" s="168">
        <f t="shared" si="50"/>
        <v>0</v>
      </c>
      <c r="L101" s="168">
        <f t="shared" si="50"/>
        <v>0</v>
      </c>
      <c r="M101" s="168">
        <f t="shared" si="50"/>
        <v>0</v>
      </c>
      <c r="N101" s="168">
        <f>F101</f>
        <v>0</v>
      </c>
      <c r="O101" s="168"/>
      <c r="P101" s="168"/>
      <c r="Q101" s="168"/>
      <c r="R101" s="168"/>
      <c r="S101" s="168">
        <f>SUM(G101:R101)</f>
        <v>0</v>
      </c>
    </row>
    <row r="102" spans="1:19" hidden="1" x14ac:dyDescent="0.3">
      <c r="B102" s="171"/>
      <c r="C102" s="172"/>
      <c r="D102" s="171"/>
      <c r="E102" s="170"/>
      <c r="F102" s="170"/>
      <c r="G102" s="170"/>
      <c r="H102" s="169"/>
      <c r="I102" s="169"/>
      <c r="J102" s="169"/>
      <c r="K102" s="169"/>
      <c r="L102" s="169"/>
      <c r="M102" s="169"/>
      <c r="N102" s="169"/>
      <c r="O102" s="169"/>
      <c r="P102" s="169"/>
      <c r="Q102" s="169"/>
      <c r="R102" s="169"/>
      <c r="S102" s="168"/>
    </row>
    <row r="103" spans="1:19" s="165" customFormat="1" ht="14.25" hidden="1" thickBot="1" x14ac:dyDescent="0.35">
      <c r="A103" s="163"/>
      <c r="B103" s="188">
        <v>5204</v>
      </c>
      <c r="C103" s="187" t="s">
        <v>149</v>
      </c>
      <c r="D103" s="186"/>
      <c r="E103" s="185"/>
      <c r="F103" s="184">
        <f t="shared" ref="F103:R103" si="51">SUM(F104:F106)</f>
        <v>0</v>
      </c>
      <c r="G103" s="184">
        <f t="shared" si="51"/>
        <v>0</v>
      </c>
      <c r="H103" s="184">
        <f t="shared" si="51"/>
        <v>0</v>
      </c>
      <c r="I103" s="184">
        <f t="shared" si="51"/>
        <v>0</v>
      </c>
      <c r="J103" s="184">
        <f t="shared" si="51"/>
        <v>0</v>
      </c>
      <c r="K103" s="184">
        <f t="shared" si="51"/>
        <v>0</v>
      </c>
      <c r="L103" s="184">
        <f t="shared" si="51"/>
        <v>0</v>
      </c>
      <c r="M103" s="184">
        <f t="shared" si="51"/>
        <v>0</v>
      </c>
      <c r="N103" s="184">
        <f t="shared" si="51"/>
        <v>0</v>
      </c>
      <c r="O103" s="184">
        <f t="shared" si="51"/>
        <v>0</v>
      </c>
      <c r="P103" s="184">
        <f t="shared" si="51"/>
        <v>0</v>
      </c>
      <c r="Q103" s="184">
        <f t="shared" si="51"/>
        <v>0</v>
      </c>
      <c r="R103" s="184">
        <f t="shared" si="51"/>
        <v>0</v>
      </c>
      <c r="S103" s="184">
        <f t="shared" ref="S103:S122" si="52">SUM(G103:R103)</f>
        <v>0</v>
      </c>
    </row>
    <row r="104" spans="1:19" hidden="1" x14ac:dyDescent="0.3">
      <c r="B104" s="174">
        <v>5204</v>
      </c>
      <c r="C104" s="175" t="s">
        <v>148</v>
      </c>
      <c r="D104" s="174"/>
      <c r="E104" s="173">
        <v>0</v>
      </c>
      <c r="F104" s="150">
        <f>D104*E104</f>
        <v>0</v>
      </c>
      <c r="G104" s="173"/>
      <c r="H104" s="168">
        <f>G104</f>
        <v>0</v>
      </c>
      <c r="I104" s="168">
        <f>F104/2</f>
        <v>0</v>
      </c>
      <c r="J104" s="168">
        <f>I104</f>
        <v>0</v>
      </c>
      <c r="K104" s="168"/>
      <c r="L104" s="168">
        <f t="shared" ref="L104:R104" si="53">K104</f>
        <v>0</v>
      </c>
      <c r="M104" s="168">
        <f t="shared" si="53"/>
        <v>0</v>
      </c>
      <c r="N104" s="168">
        <f t="shared" si="53"/>
        <v>0</v>
      </c>
      <c r="O104" s="168">
        <f t="shared" si="53"/>
        <v>0</v>
      </c>
      <c r="P104" s="168">
        <f t="shared" si="53"/>
        <v>0</v>
      </c>
      <c r="Q104" s="168">
        <f t="shared" si="53"/>
        <v>0</v>
      </c>
      <c r="R104" s="168">
        <f t="shared" si="53"/>
        <v>0</v>
      </c>
      <c r="S104" s="168">
        <f t="shared" si="52"/>
        <v>0</v>
      </c>
    </row>
    <row r="105" spans="1:19" hidden="1" x14ac:dyDescent="0.3">
      <c r="B105" s="174">
        <v>5204</v>
      </c>
      <c r="C105" s="175" t="s">
        <v>147</v>
      </c>
      <c r="D105" s="174"/>
      <c r="E105" s="173">
        <v>0</v>
      </c>
      <c r="F105" s="150">
        <f>D105*E105</f>
        <v>0</v>
      </c>
      <c r="G105" s="173"/>
      <c r="H105" s="168">
        <f>G105</f>
        <v>0</v>
      </c>
      <c r="I105" s="168"/>
      <c r="J105" s="168">
        <f>I105</f>
        <v>0</v>
      </c>
      <c r="K105" s="168"/>
      <c r="L105" s="168">
        <f>K105</f>
        <v>0</v>
      </c>
      <c r="M105" s="168">
        <f>L105</f>
        <v>0</v>
      </c>
      <c r="N105" s="168">
        <f>M105</f>
        <v>0</v>
      </c>
      <c r="O105" s="168">
        <f>N105</f>
        <v>0</v>
      </c>
      <c r="P105" s="168">
        <f>F105/2</f>
        <v>0</v>
      </c>
      <c r="Q105" s="168">
        <f>P105</f>
        <v>0</v>
      </c>
      <c r="R105" s="168"/>
      <c r="S105" s="168">
        <f t="shared" si="52"/>
        <v>0</v>
      </c>
    </row>
    <row r="106" spans="1:19" hidden="1" x14ac:dyDescent="0.3">
      <c r="B106" s="174">
        <v>5204</v>
      </c>
      <c r="C106" s="175" t="s">
        <v>146</v>
      </c>
      <c r="D106" s="174"/>
      <c r="E106" s="173">
        <v>0</v>
      </c>
      <c r="F106" s="150">
        <f>D106*E106</f>
        <v>0</v>
      </c>
      <c r="G106" s="173"/>
      <c r="H106" s="168">
        <f>G106</f>
        <v>0</v>
      </c>
      <c r="I106" s="168"/>
      <c r="J106" s="168">
        <f>I106</f>
        <v>0</v>
      </c>
      <c r="K106" s="168"/>
      <c r="L106" s="168">
        <f>K106</f>
        <v>0</v>
      </c>
      <c r="M106" s="168">
        <f>L106</f>
        <v>0</v>
      </c>
      <c r="N106" s="168">
        <f>M106</f>
        <v>0</v>
      </c>
      <c r="O106" s="168">
        <f>F106/2</f>
        <v>0</v>
      </c>
      <c r="P106" s="168">
        <f>O106</f>
        <v>0</v>
      </c>
      <c r="Q106" s="168"/>
      <c r="R106" s="168"/>
      <c r="S106" s="168">
        <f t="shared" si="52"/>
        <v>0</v>
      </c>
    </row>
    <row r="107" spans="1:19" s="165" customFormat="1" ht="14.25" hidden="1" thickBot="1" x14ac:dyDescent="0.35">
      <c r="A107" s="163"/>
      <c r="B107" s="147">
        <v>5151</v>
      </c>
      <c r="C107" s="146" t="s">
        <v>145</v>
      </c>
      <c r="D107" s="183"/>
      <c r="E107" s="182"/>
      <c r="F107" s="181">
        <f>SUM(F108:F109)</f>
        <v>0</v>
      </c>
      <c r="G107" s="181">
        <f t="shared" ref="G107:R107" si="54">SUM(G108:G109)</f>
        <v>0</v>
      </c>
      <c r="H107" s="181">
        <f t="shared" si="54"/>
        <v>0</v>
      </c>
      <c r="I107" s="181">
        <f t="shared" si="54"/>
        <v>0</v>
      </c>
      <c r="J107" s="181">
        <f t="shared" si="54"/>
        <v>0</v>
      </c>
      <c r="K107" s="181">
        <f t="shared" si="54"/>
        <v>0</v>
      </c>
      <c r="L107" s="181">
        <f t="shared" si="54"/>
        <v>0</v>
      </c>
      <c r="M107" s="181">
        <f t="shared" si="54"/>
        <v>0</v>
      </c>
      <c r="N107" s="181">
        <f t="shared" si="54"/>
        <v>0</v>
      </c>
      <c r="O107" s="181">
        <f t="shared" si="54"/>
        <v>0</v>
      </c>
      <c r="P107" s="181">
        <f t="shared" si="54"/>
        <v>0</v>
      </c>
      <c r="Q107" s="181">
        <f t="shared" si="54"/>
        <v>0</v>
      </c>
      <c r="R107" s="181">
        <f t="shared" si="54"/>
        <v>0</v>
      </c>
      <c r="S107" s="181">
        <f t="shared" si="52"/>
        <v>0</v>
      </c>
    </row>
    <row r="108" spans="1:19" hidden="1" x14ac:dyDescent="0.3">
      <c r="A108" s="177"/>
      <c r="B108" s="174">
        <v>5151</v>
      </c>
      <c r="C108" s="175" t="s">
        <v>144</v>
      </c>
      <c r="D108" s="174"/>
      <c r="E108" s="173"/>
      <c r="F108" s="150">
        <f>D108*E108</f>
        <v>0</v>
      </c>
      <c r="G108" s="173"/>
      <c r="H108" s="168"/>
      <c r="I108" s="168"/>
      <c r="J108" s="168"/>
      <c r="K108" s="168"/>
      <c r="L108" s="168">
        <f>F108/6</f>
        <v>0</v>
      </c>
      <c r="M108" s="168">
        <f>L108</f>
        <v>0</v>
      </c>
      <c r="N108" s="168">
        <f t="shared" ref="K108:Q109" si="55">M108</f>
        <v>0</v>
      </c>
      <c r="O108" s="168">
        <f t="shared" si="55"/>
        <v>0</v>
      </c>
      <c r="P108" s="168">
        <f t="shared" si="55"/>
        <v>0</v>
      </c>
      <c r="Q108" s="168">
        <f t="shared" si="55"/>
        <v>0</v>
      </c>
      <c r="R108" s="168"/>
      <c r="S108" s="168">
        <f t="shared" si="52"/>
        <v>0</v>
      </c>
    </row>
    <row r="109" spans="1:19" hidden="1" x14ac:dyDescent="0.3">
      <c r="B109" s="176">
        <v>5151</v>
      </c>
      <c r="C109" s="175" t="s">
        <v>143</v>
      </c>
      <c r="D109" s="174"/>
      <c r="E109" s="173"/>
      <c r="F109" s="150">
        <f>D109*E109</f>
        <v>0</v>
      </c>
      <c r="G109" s="173"/>
      <c r="H109" s="168"/>
      <c r="I109" s="168">
        <f>H109</f>
        <v>0</v>
      </c>
      <c r="J109" s="168">
        <f>I109</f>
        <v>0</v>
      </c>
      <c r="K109" s="168">
        <f t="shared" si="55"/>
        <v>0</v>
      </c>
      <c r="L109" s="168">
        <f t="shared" si="55"/>
        <v>0</v>
      </c>
      <c r="M109" s="168">
        <f t="shared" si="55"/>
        <v>0</v>
      </c>
      <c r="N109" s="168">
        <f t="shared" si="55"/>
        <v>0</v>
      </c>
      <c r="O109" s="168">
        <f t="shared" si="55"/>
        <v>0</v>
      </c>
      <c r="P109" s="168">
        <f t="shared" si="55"/>
        <v>0</v>
      </c>
      <c r="Q109" s="168">
        <f>F109</f>
        <v>0</v>
      </c>
      <c r="R109" s="168"/>
      <c r="S109" s="168">
        <f t="shared" si="52"/>
        <v>0</v>
      </c>
    </row>
    <row r="110" spans="1:19" s="165" customFormat="1" ht="14.25" hidden="1" thickBot="1" x14ac:dyDescent="0.35">
      <c r="A110" s="163"/>
      <c r="B110" s="147">
        <v>5411</v>
      </c>
      <c r="C110" s="146" t="s">
        <v>142</v>
      </c>
      <c r="D110" s="183"/>
      <c r="E110" s="182"/>
      <c r="F110" s="181">
        <f>SUM(F111:F113)</f>
        <v>0</v>
      </c>
      <c r="G110" s="181">
        <f t="shared" ref="G110:R110" si="56">SUM(G111:G113)</f>
        <v>0</v>
      </c>
      <c r="H110" s="181">
        <f t="shared" si="56"/>
        <v>0</v>
      </c>
      <c r="I110" s="181">
        <f t="shared" si="56"/>
        <v>0</v>
      </c>
      <c r="J110" s="181">
        <f t="shared" si="56"/>
        <v>0</v>
      </c>
      <c r="K110" s="181">
        <f t="shared" si="56"/>
        <v>0</v>
      </c>
      <c r="L110" s="181">
        <f t="shared" si="56"/>
        <v>0</v>
      </c>
      <c r="M110" s="181">
        <f t="shared" si="56"/>
        <v>0</v>
      </c>
      <c r="N110" s="181">
        <f t="shared" si="56"/>
        <v>0</v>
      </c>
      <c r="O110" s="181">
        <f t="shared" si="56"/>
        <v>0</v>
      </c>
      <c r="P110" s="181">
        <f t="shared" si="56"/>
        <v>0</v>
      </c>
      <c r="Q110" s="181">
        <f t="shared" si="56"/>
        <v>0</v>
      </c>
      <c r="R110" s="181">
        <f t="shared" si="56"/>
        <v>0</v>
      </c>
      <c r="S110" s="181">
        <f t="shared" si="52"/>
        <v>0</v>
      </c>
    </row>
    <row r="111" spans="1:19" hidden="1" x14ac:dyDescent="0.3">
      <c r="B111" s="176">
        <v>5411</v>
      </c>
      <c r="C111" s="175" t="s">
        <v>141</v>
      </c>
      <c r="D111" s="174"/>
      <c r="E111" s="173"/>
      <c r="F111" s="150">
        <f>D111*E111</f>
        <v>0</v>
      </c>
      <c r="G111" s="173">
        <f>F111/12</f>
        <v>0</v>
      </c>
      <c r="H111" s="168">
        <f t="shared" ref="H111:R113" si="57">G111</f>
        <v>0</v>
      </c>
      <c r="I111" s="168">
        <f t="shared" si="57"/>
        <v>0</v>
      </c>
      <c r="J111" s="168">
        <f t="shared" si="57"/>
        <v>0</v>
      </c>
      <c r="K111" s="168">
        <f t="shared" si="57"/>
        <v>0</v>
      </c>
      <c r="L111" s="168">
        <f t="shared" si="57"/>
        <v>0</v>
      </c>
      <c r="M111" s="168">
        <f t="shared" si="57"/>
        <v>0</v>
      </c>
      <c r="N111" s="168">
        <f t="shared" si="57"/>
        <v>0</v>
      </c>
      <c r="O111" s="168">
        <f t="shared" si="57"/>
        <v>0</v>
      </c>
      <c r="P111" s="168">
        <f t="shared" si="57"/>
        <v>0</v>
      </c>
      <c r="Q111" s="168">
        <f t="shared" si="57"/>
        <v>0</v>
      </c>
      <c r="R111" s="168">
        <f t="shared" si="57"/>
        <v>0</v>
      </c>
      <c r="S111" s="168">
        <f t="shared" si="52"/>
        <v>0</v>
      </c>
    </row>
    <row r="112" spans="1:19" hidden="1" x14ac:dyDescent="0.3">
      <c r="B112" s="176">
        <v>5411</v>
      </c>
      <c r="C112" s="175" t="s">
        <v>141</v>
      </c>
      <c r="D112" s="174"/>
      <c r="E112" s="173"/>
      <c r="F112" s="150">
        <f>D112*E112</f>
        <v>0</v>
      </c>
      <c r="G112" s="173">
        <f>F112/12</f>
        <v>0</v>
      </c>
      <c r="H112" s="168">
        <f>G112</f>
        <v>0</v>
      </c>
      <c r="I112" s="168">
        <f t="shared" si="57"/>
        <v>0</v>
      </c>
      <c r="J112" s="168">
        <f t="shared" si="57"/>
        <v>0</v>
      </c>
      <c r="K112" s="168">
        <f t="shared" si="57"/>
        <v>0</v>
      </c>
      <c r="L112" s="168">
        <f t="shared" si="57"/>
        <v>0</v>
      </c>
      <c r="M112" s="168">
        <f t="shared" si="57"/>
        <v>0</v>
      </c>
      <c r="N112" s="168">
        <f t="shared" si="57"/>
        <v>0</v>
      </c>
      <c r="O112" s="168">
        <f t="shared" si="57"/>
        <v>0</v>
      </c>
      <c r="P112" s="168">
        <f t="shared" si="57"/>
        <v>0</v>
      </c>
      <c r="Q112" s="168">
        <f t="shared" si="57"/>
        <v>0</v>
      </c>
      <c r="R112" s="168">
        <f t="shared" si="57"/>
        <v>0</v>
      </c>
      <c r="S112" s="168">
        <f>SUM(G112:R112)</f>
        <v>0</v>
      </c>
    </row>
    <row r="113" spans="1:19" hidden="1" x14ac:dyDescent="0.3">
      <c r="B113" s="176">
        <v>5411</v>
      </c>
      <c r="C113" s="175" t="s">
        <v>141</v>
      </c>
      <c r="D113" s="174"/>
      <c r="E113" s="173"/>
      <c r="F113" s="150">
        <f>D113*E113</f>
        <v>0</v>
      </c>
      <c r="G113" s="173">
        <f>F113/12</f>
        <v>0</v>
      </c>
      <c r="H113" s="168">
        <f>G113</f>
        <v>0</v>
      </c>
      <c r="I113" s="168">
        <f t="shared" si="57"/>
        <v>0</v>
      </c>
      <c r="J113" s="168">
        <f t="shared" si="57"/>
        <v>0</v>
      </c>
      <c r="K113" s="168">
        <f t="shared" si="57"/>
        <v>0</v>
      </c>
      <c r="L113" s="168">
        <f t="shared" si="57"/>
        <v>0</v>
      </c>
      <c r="M113" s="168">
        <f t="shared" si="57"/>
        <v>0</v>
      </c>
      <c r="N113" s="168">
        <f t="shared" si="57"/>
        <v>0</v>
      </c>
      <c r="O113" s="168">
        <f t="shared" si="57"/>
        <v>0</v>
      </c>
      <c r="P113" s="168">
        <f t="shared" si="57"/>
        <v>0</v>
      </c>
      <c r="Q113" s="168">
        <f t="shared" si="57"/>
        <v>0</v>
      </c>
      <c r="R113" s="168">
        <f t="shared" si="57"/>
        <v>0</v>
      </c>
      <c r="S113" s="168">
        <f t="shared" si="52"/>
        <v>0</v>
      </c>
    </row>
    <row r="114" spans="1:19" s="165" customFormat="1" ht="14.25" hidden="1" thickBot="1" x14ac:dyDescent="0.35">
      <c r="A114" s="163"/>
      <c r="B114" s="147">
        <v>5641</v>
      </c>
      <c r="C114" s="146" t="s">
        <v>125</v>
      </c>
      <c r="D114" s="183"/>
      <c r="E114" s="182"/>
      <c r="F114" s="181">
        <f>F115+F116</f>
        <v>0</v>
      </c>
      <c r="G114" s="181">
        <f t="shared" ref="G114:S114" si="58">G115+G116</f>
        <v>0</v>
      </c>
      <c r="H114" s="181">
        <f t="shared" si="58"/>
        <v>0</v>
      </c>
      <c r="I114" s="181">
        <f t="shared" si="58"/>
        <v>0</v>
      </c>
      <c r="J114" s="181">
        <f t="shared" si="58"/>
        <v>0</v>
      </c>
      <c r="K114" s="181">
        <f t="shared" si="58"/>
        <v>0</v>
      </c>
      <c r="L114" s="181">
        <f t="shared" si="58"/>
        <v>0</v>
      </c>
      <c r="M114" s="181">
        <f t="shared" si="58"/>
        <v>0</v>
      </c>
      <c r="N114" s="181">
        <f t="shared" si="58"/>
        <v>0</v>
      </c>
      <c r="O114" s="181">
        <f t="shared" si="58"/>
        <v>0</v>
      </c>
      <c r="P114" s="181">
        <f t="shared" si="58"/>
        <v>0</v>
      </c>
      <c r="Q114" s="181">
        <f t="shared" si="58"/>
        <v>0</v>
      </c>
      <c r="R114" s="181">
        <f t="shared" si="58"/>
        <v>0</v>
      </c>
      <c r="S114" s="181">
        <f t="shared" si="58"/>
        <v>0</v>
      </c>
    </row>
    <row r="115" spans="1:19" s="178" customFormat="1" hidden="1" x14ac:dyDescent="0.3">
      <c r="A115" s="177"/>
      <c r="B115" s="179">
        <v>5641</v>
      </c>
      <c r="C115" s="180"/>
      <c r="D115" s="179"/>
      <c r="E115" s="150"/>
      <c r="F115" s="150">
        <f>D115*E115</f>
        <v>0</v>
      </c>
      <c r="G115" s="149">
        <f>F115/2</f>
        <v>0</v>
      </c>
      <c r="H115" s="149">
        <f>G115</f>
        <v>0</v>
      </c>
      <c r="I115" s="149"/>
      <c r="J115" s="149">
        <f t="shared" ref="J115:R116" si="59">I115</f>
        <v>0</v>
      </c>
      <c r="K115" s="149">
        <f t="shared" si="59"/>
        <v>0</v>
      </c>
      <c r="L115" s="149">
        <f t="shared" si="59"/>
        <v>0</v>
      </c>
      <c r="M115" s="149">
        <f t="shared" si="59"/>
        <v>0</v>
      </c>
      <c r="N115" s="149">
        <f t="shared" si="59"/>
        <v>0</v>
      </c>
      <c r="O115" s="149">
        <f t="shared" si="59"/>
        <v>0</v>
      </c>
      <c r="P115" s="149">
        <f t="shared" si="59"/>
        <v>0</v>
      </c>
      <c r="Q115" s="149">
        <f t="shared" si="59"/>
        <v>0</v>
      </c>
      <c r="R115" s="149">
        <f t="shared" si="59"/>
        <v>0</v>
      </c>
      <c r="S115" s="149">
        <f>SUM(G115:R115)</f>
        <v>0</v>
      </c>
    </row>
    <row r="116" spans="1:19" s="178" customFormat="1" hidden="1" x14ac:dyDescent="0.3">
      <c r="A116" s="177"/>
      <c r="B116" s="179">
        <v>5641</v>
      </c>
      <c r="C116" s="180"/>
      <c r="D116" s="179"/>
      <c r="E116" s="150"/>
      <c r="F116" s="150">
        <f>D116*E116</f>
        <v>0</v>
      </c>
      <c r="G116" s="149">
        <f>F116/2</f>
        <v>0</v>
      </c>
      <c r="H116" s="149">
        <f>G116</f>
        <v>0</v>
      </c>
      <c r="I116" s="149"/>
      <c r="J116" s="149">
        <f t="shared" si="59"/>
        <v>0</v>
      </c>
      <c r="K116" s="149">
        <f t="shared" si="59"/>
        <v>0</v>
      </c>
      <c r="L116" s="149">
        <f t="shared" si="59"/>
        <v>0</v>
      </c>
      <c r="M116" s="149">
        <f t="shared" si="59"/>
        <v>0</v>
      </c>
      <c r="N116" s="149">
        <f t="shared" si="59"/>
        <v>0</v>
      </c>
      <c r="O116" s="149">
        <f t="shared" si="59"/>
        <v>0</v>
      </c>
      <c r="P116" s="149">
        <f t="shared" si="59"/>
        <v>0</v>
      </c>
      <c r="Q116" s="149">
        <f t="shared" si="59"/>
        <v>0</v>
      </c>
      <c r="R116" s="149">
        <f t="shared" si="59"/>
        <v>0</v>
      </c>
      <c r="S116" s="149">
        <f t="shared" si="52"/>
        <v>0</v>
      </c>
    </row>
    <row r="117" spans="1:19" s="165" customFormat="1" ht="14.25" hidden="1" thickBot="1" x14ac:dyDescent="0.35">
      <c r="A117" s="163"/>
      <c r="B117" s="147">
        <v>5971</v>
      </c>
      <c r="C117" s="146" t="s">
        <v>140</v>
      </c>
      <c r="D117" s="183"/>
      <c r="E117" s="182"/>
      <c r="F117" s="181">
        <f>SUM(F118:F122)</f>
        <v>0</v>
      </c>
      <c r="G117" s="181">
        <f t="shared" ref="G117:R117" si="60">SUM(G118:G122)</f>
        <v>0</v>
      </c>
      <c r="H117" s="181">
        <f t="shared" si="60"/>
        <v>0</v>
      </c>
      <c r="I117" s="181">
        <f t="shared" si="60"/>
        <v>0</v>
      </c>
      <c r="J117" s="181">
        <f t="shared" si="60"/>
        <v>0</v>
      </c>
      <c r="K117" s="181">
        <f t="shared" si="60"/>
        <v>0</v>
      </c>
      <c r="L117" s="181">
        <f t="shared" si="60"/>
        <v>0</v>
      </c>
      <c r="M117" s="181">
        <f t="shared" si="60"/>
        <v>0</v>
      </c>
      <c r="N117" s="181">
        <f t="shared" si="60"/>
        <v>0</v>
      </c>
      <c r="O117" s="181">
        <f t="shared" si="60"/>
        <v>0</v>
      </c>
      <c r="P117" s="181">
        <f t="shared" si="60"/>
        <v>0</v>
      </c>
      <c r="Q117" s="181">
        <f t="shared" si="60"/>
        <v>0</v>
      </c>
      <c r="R117" s="181">
        <f t="shared" si="60"/>
        <v>0</v>
      </c>
      <c r="S117" s="181">
        <f t="shared" si="52"/>
        <v>0</v>
      </c>
    </row>
    <row r="118" spans="1:19" s="178" customFormat="1" hidden="1" x14ac:dyDescent="0.3">
      <c r="A118" s="177"/>
      <c r="B118" s="179">
        <v>5971</v>
      </c>
      <c r="C118" s="180"/>
      <c r="D118" s="179"/>
      <c r="E118" s="150"/>
      <c r="F118" s="150">
        <f>D118*E118</f>
        <v>0</v>
      </c>
      <c r="G118" s="149"/>
      <c r="H118" s="149">
        <f t="shared" ref="H118:R119" si="61">G118</f>
        <v>0</v>
      </c>
      <c r="I118" s="149">
        <f t="shared" si="61"/>
        <v>0</v>
      </c>
      <c r="J118" s="149">
        <f>F118</f>
        <v>0</v>
      </c>
      <c r="K118" s="149"/>
      <c r="L118" s="149">
        <f t="shared" si="61"/>
        <v>0</v>
      </c>
      <c r="M118" s="149">
        <f t="shared" si="61"/>
        <v>0</v>
      </c>
      <c r="N118" s="149">
        <f t="shared" si="61"/>
        <v>0</v>
      </c>
      <c r="O118" s="149">
        <f t="shared" si="61"/>
        <v>0</v>
      </c>
      <c r="P118" s="149">
        <f t="shared" si="61"/>
        <v>0</v>
      </c>
      <c r="Q118" s="149">
        <f t="shared" si="61"/>
        <v>0</v>
      </c>
      <c r="R118" s="149">
        <f t="shared" si="61"/>
        <v>0</v>
      </c>
      <c r="S118" s="149">
        <f t="shared" si="52"/>
        <v>0</v>
      </c>
    </row>
    <row r="119" spans="1:19" hidden="1" x14ac:dyDescent="0.3">
      <c r="A119" s="177"/>
      <c r="B119" s="176">
        <v>5971</v>
      </c>
      <c r="C119" s="175"/>
      <c r="D119" s="174"/>
      <c r="E119" s="173"/>
      <c r="F119" s="150">
        <f>D119*E119</f>
        <v>0</v>
      </c>
      <c r="G119" s="173">
        <f>F119/12</f>
        <v>0</v>
      </c>
      <c r="H119" s="168">
        <f>G119</f>
        <v>0</v>
      </c>
      <c r="I119" s="168">
        <f t="shared" si="61"/>
        <v>0</v>
      </c>
      <c r="J119" s="168">
        <f>I119</f>
        <v>0</v>
      </c>
      <c r="K119" s="168">
        <f>J119</f>
        <v>0</v>
      </c>
      <c r="L119" s="168">
        <f t="shared" si="61"/>
        <v>0</v>
      </c>
      <c r="M119" s="168">
        <f t="shared" si="61"/>
        <v>0</v>
      </c>
      <c r="N119" s="168">
        <f t="shared" si="61"/>
        <v>0</v>
      </c>
      <c r="O119" s="168">
        <f t="shared" si="61"/>
        <v>0</v>
      </c>
      <c r="P119" s="168">
        <f t="shared" si="61"/>
        <v>0</v>
      </c>
      <c r="Q119" s="168">
        <f t="shared" si="61"/>
        <v>0</v>
      </c>
      <c r="R119" s="168">
        <f t="shared" si="61"/>
        <v>0</v>
      </c>
      <c r="S119" s="149">
        <f t="shared" si="52"/>
        <v>0</v>
      </c>
    </row>
    <row r="120" spans="1:19" hidden="1" x14ac:dyDescent="0.3">
      <c r="A120" s="177"/>
      <c r="B120" s="176">
        <v>5971</v>
      </c>
      <c r="C120" s="175"/>
      <c r="D120" s="174"/>
      <c r="E120" s="173"/>
      <c r="F120" s="150">
        <f>D120*E120</f>
        <v>0</v>
      </c>
      <c r="G120" s="173"/>
      <c r="H120" s="168"/>
      <c r="I120" s="168"/>
      <c r="J120" s="168"/>
      <c r="K120" s="168">
        <f>F120</f>
        <v>0</v>
      </c>
      <c r="L120" s="168"/>
      <c r="M120" s="168"/>
      <c r="N120" s="168"/>
      <c r="O120" s="168"/>
      <c r="P120" s="168"/>
      <c r="Q120" s="168"/>
      <c r="R120" s="168"/>
      <c r="S120" s="149">
        <f t="shared" si="52"/>
        <v>0</v>
      </c>
    </row>
    <row r="121" spans="1:19" hidden="1" x14ac:dyDescent="0.3">
      <c r="A121" s="177"/>
      <c r="B121" s="176">
        <v>5971</v>
      </c>
      <c r="C121" s="175"/>
      <c r="D121" s="174"/>
      <c r="E121" s="173"/>
      <c r="F121" s="150">
        <f>D121*E121</f>
        <v>0</v>
      </c>
      <c r="G121" s="173"/>
      <c r="H121" s="168"/>
      <c r="I121" s="168"/>
      <c r="J121" s="168"/>
      <c r="K121" s="168">
        <f>F121</f>
        <v>0</v>
      </c>
      <c r="L121" s="168"/>
      <c r="M121" s="168"/>
      <c r="N121" s="168"/>
      <c r="O121" s="168"/>
      <c r="P121" s="168"/>
      <c r="Q121" s="168"/>
      <c r="R121" s="168"/>
      <c r="S121" s="149">
        <f t="shared" si="52"/>
        <v>0</v>
      </c>
    </row>
    <row r="122" spans="1:19" hidden="1" x14ac:dyDescent="0.3">
      <c r="B122" s="171"/>
      <c r="C122" s="172"/>
      <c r="D122" s="171"/>
      <c r="E122" s="170"/>
      <c r="F122" s="170"/>
      <c r="G122" s="170"/>
      <c r="H122" s="169"/>
      <c r="I122" s="169"/>
      <c r="J122" s="169"/>
      <c r="K122" s="169"/>
      <c r="L122" s="169"/>
      <c r="M122" s="169"/>
      <c r="N122" s="169"/>
      <c r="O122" s="169"/>
      <c r="P122" s="169"/>
      <c r="Q122" s="169"/>
      <c r="R122" s="169"/>
      <c r="S122" s="168">
        <f t="shared" si="52"/>
        <v>0</v>
      </c>
    </row>
    <row r="123" spans="1:19" s="165" customFormat="1" ht="14.25" thickBot="1" x14ac:dyDescent="0.35">
      <c r="A123" s="163"/>
      <c r="B123" s="167"/>
      <c r="C123" s="167" t="s">
        <v>98</v>
      </c>
      <c r="D123" s="167"/>
      <c r="E123" s="166"/>
      <c r="F123" s="166">
        <f>+F10+F12+F17+F19+F21+F23+F26+F29+F32+F35+F38+F40+F43+F45+F47+F51+F71+F74+F78+F82+F88+F92+F97+F100+F103+F107+F110+F114+F117</f>
        <v>0</v>
      </c>
      <c r="G123" s="166">
        <f t="shared" ref="G123:R123" si="62">+G10+G12+G17+G19+G21+G23+G26+G29+G32+G35+G38+G40+G43+G45+G47+G51+G71+G74+G78+G82+G88+G92+G97+G100+G103+G107+G110+G114+G117</f>
        <v>0</v>
      </c>
      <c r="H123" s="166">
        <f t="shared" si="62"/>
        <v>0</v>
      </c>
      <c r="I123" s="166">
        <f t="shared" si="62"/>
        <v>0</v>
      </c>
      <c r="J123" s="166">
        <f t="shared" si="62"/>
        <v>0</v>
      </c>
      <c r="K123" s="166">
        <f t="shared" si="62"/>
        <v>0</v>
      </c>
      <c r="L123" s="166">
        <f t="shared" si="62"/>
        <v>0</v>
      </c>
      <c r="M123" s="166">
        <f t="shared" si="62"/>
        <v>0</v>
      </c>
      <c r="N123" s="166">
        <f t="shared" si="62"/>
        <v>0</v>
      </c>
      <c r="O123" s="166">
        <f t="shared" si="62"/>
        <v>0</v>
      </c>
      <c r="P123" s="166">
        <f t="shared" si="62"/>
        <v>0</v>
      </c>
      <c r="Q123" s="166">
        <f t="shared" si="62"/>
        <v>0</v>
      </c>
      <c r="R123" s="166">
        <f t="shared" si="62"/>
        <v>0</v>
      </c>
      <c r="S123" s="166">
        <f>SUM(G123:R123)</f>
        <v>0</v>
      </c>
    </row>
    <row r="124" spans="1:19" ht="14.25" thickTop="1" x14ac:dyDescent="0.3">
      <c r="S124" s="161">
        <f>+S123-F123</f>
        <v>0</v>
      </c>
    </row>
    <row r="125" spans="1:19" x14ac:dyDescent="0.3">
      <c r="C125" s="160" t="s">
        <v>139</v>
      </c>
    </row>
    <row r="132" spans="5:6" s="160" customFormat="1" x14ac:dyDescent="0.3">
      <c r="E132" s="164"/>
      <c r="F132" s="161"/>
    </row>
    <row r="133" spans="5:6" s="160" customFormat="1" x14ac:dyDescent="0.3">
      <c r="E133" s="164"/>
      <c r="F133" s="164"/>
    </row>
    <row r="134" spans="5:6" s="160" customFormat="1" x14ac:dyDescent="0.3">
      <c r="E134" s="164"/>
      <c r="F134" s="164"/>
    </row>
    <row r="135" spans="5:6" s="160" customFormat="1" x14ac:dyDescent="0.3">
      <c r="E135" s="164"/>
      <c r="F135" s="161"/>
    </row>
    <row r="136" spans="5:6" s="160" customFormat="1" x14ac:dyDescent="0.3">
      <c r="E136" s="164"/>
      <c r="F136" s="161"/>
    </row>
    <row r="137" spans="5:6" s="160" customFormat="1" x14ac:dyDescent="0.3">
      <c r="E137" s="164"/>
      <c r="F137" s="161"/>
    </row>
    <row r="138" spans="5:6" s="160" customFormat="1" x14ac:dyDescent="0.3">
      <c r="E138" s="164"/>
      <c r="F138" s="161"/>
    </row>
  </sheetData>
  <mergeCells count="5">
    <mergeCell ref="B2:F2"/>
    <mergeCell ref="B3:F3"/>
    <mergeCell ref="B4:F4"/>
    <mergeCell ref="B5:F5"/>
    <mergeCell ref="G7:S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IF35"/>
  <sheetViews>
    <sheetView topLeftCell="B1" workbookViewId="0">
      <pane ySplit="8" topLeftCell="A9" activePane="bottomLeft" state="frozen"/>
      <selection activeCell="F20" sqref="F20"/>
      <selection pane="bottomLeft" activeCell="C27" sqref="C27"/>
    </sheetView>
  </sheetViews>
  <sheetFormatPr baseColWidth="10" defaultColWidth="11.42578125" defaultRowHeight="13.5" x14ac:dyDescent="0.3"/>
  <cols>
    <col min="1" max="1" width="5.28515625" style="163" customWidth="1"/>
    <col min="2" max="2" width="6.85546875" style="162" customWidth="1"/>
    <col min="3" max="3" width="44.7109375" style="160" bestFit="1" customWidth="1"/>
    <col min="4" max="4" width="7.85546875" style="162" customWidth="1"/>
    <col min="5" max="5" width="9.28515625" style="161" customWidth="1"/>
    <col min="6" max="6" width="12" style="161" customWidth="1"/>
    <col min="7" max="7" width="13.28515625" style="161" customWidth="1"/>
    <col min="8" max="8" width="10.28515625" style="161" customWidth="1"/>
    <col min="9" max="9" width="10.85546875" style="161" customWidth="1"/>
    <col min="10" max="10" width="10" style="161" customWidth="1"/>
    <col min="11" max="11" width="10.28515625" style="161" customWidth="1"/>
    <col min="12" max="12" width="10.5703125" style="161" customWidth="1"/>
    <col min="13" max="13" width="10.42578125" style="161" customWidth="1"/>
    <col min="14" max="14" width="11.140625" style="161" customWidth="1"/>
    <col min="15" max="15" width="8.7109375" style="161" customWidth="1"/>
    <col min="16" max="16" width="10.5703125" style="161" customWidth="1"/>
    <col min="17" max="17" width="10.140625" style="161" customWidth="1"/>
    <col min="18" max="18" width="10.85546875" style="161" customWidth="1"/>
    <col min="19" max="19" width="11.42578125" style="161"/>
    <col min="20" max="16384" width="11.42578125" style="160"/>
  </cols>
  <sheetData>
    <row r="1" spans="1:240" ht="14.25" thickBot="1" x14ac:dyDescent="0.35"/>
    <row r="2" spans="1:240" s="178" customFormat="1" ht="19.899999999999999" customHeight="1" x14ac:dyDescent="0.35">
      <c r="A2" s="200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</row>
    <row r="3" spans="1:240" s="178" customFormat="1" ht="12" customHeight="1" x14ac:dyDescent="0.35">
      <c r="A3" s="200"/>
      <c r="B3" s="249" t="s">
        <v>121</v>
      </c>
      <c r="C3" s="250"/>
      <c r="D3" s="250"/>
      <c r="E3" s="250"/>
      <c r="F3" s="251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0"/>
      <c r="CB3" s="190"/>
      <c r="CC3" s="190"/>
      <c r="CD3" s="190"/>
      <c r="CE3" s="190"/>
      <c r="CF3" s="190"/>
      <c r="CG3" s="190"/>
      <c r="CH3" s="190"/>
      <c r="CI3" s="190"/>
      <c r="CJ3" s="190"/>
      <c r="CK3" s="190"/>
      <c r="CL3" s="190"/>
      <c r="CM3" s="190"/>
      <c r="CN3" s="190"/>
      <c r="CO3" s="190"/>
      <c r="CP3" s="190"/>
      <c r="CQ3" s="190"/>
      <c r="CR3" s="190"/>
      <c r="CS3" s="190"/>
      <c r="CT3" s="190"/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  <c r="ES3" s="190"/>
      <c r="ET3" s="190"/>
      <c r="EU3" s="190"/>
      <c r="EV3" s="190"/>
      <c r="EW3" s="190"/>
      <c r="EX3" s="190"/>
      <c r="EY3" s="190"/>
      <c r="EZ3" s="190"/>
      <c r="FA3" s="190"/>
      <c r="FB3" s="190"/>
      <c r="FC3" s="190"/>
      <c r="FD3" s="190"/>
      <c r="FE3" s="190"/>
      <c r="FF3" s="190"/>
      <c r="FG3" s="190"/>
      <c r="FH3" s="190"/>
      <c r="FI3" s="190"/>
      <c r="FJ3" s="190"/>
      <c r="FK3" s="190"/>
      <c r="FL3" s="190"/>
      <c r="FM3" s="190"/>
      <c r="FN3" s="190"/>
      <c r="FO3" s="190"/>
      <c r="FP3" s="190"/>
      <c r="FQ3" s="190"/>
      <c r="FR3" s="190"/>
      <c r="FS3" s="190"/>
      <c r="FT3" s="190"/>
      <c r="FU3" s="190"/>
      <c r="FV3" s="190"/>
      <c r="FW3" s="190"/>
      <c r="FX3" s="190"/>
      <c r="FY3" s="190"/>
      <c r="FZ3" s="190"/>
      <c r="GA3" s="190"/>
      <c r="GB3" s="190"/>
      <c r="GC3" s="190"/>
      <c r="GD3" s="190"/>
      <c r="GE3" s="190"/>
      <c r="GF3" s="190"/>
      <c r="GG3" s="190"/>
      <c r="GH3" s="190"/>
      <c r="GI3" s="190"/>
      <c r="GJ3" s="190"/>
      <c r="GK3" s="190"/>
      <c r="GL3" s="190"/>
      <c r="GM3" s="190"/>
      <c r="GN3" s="190"/>
      <c r="GO3" s="190"/>
      <c r="GP3" s="190"/>
      <c r="GQ3" s="190"/>
      <c r="GR3" s="190"/>
      <c r="GS3" s="190"/>
      <c r="GT3" s="190"/>
      <c r="GU3" s="190"/>
      <c r="GV3" s="190"/>
      <c r="GW3" s="190"/>
      <c r="GX3" s="190"/>
      <c r="GY3" s="190"/>
      <c r="GZ3" s="190"/>
      <c r="HA3" s="190"/>
      <c r="HB3" s="190"/>
      <c r="HC3" s="190"/>
      <c r="HD3" s="190"/>
      <c r="HE3" s="190"/>
      <c r="HF3" s="190"/>
      <c r="HG3" s="190"/>
      <c r="HH3" s="190"/>
      <c r="HI3" s="190"/>
      <c r="HJ3" s="190"/>
      <c r="HK3" s="190"/>
      <c r="HL3" s="190"/>
      <c r="HM3" s="190"/>
      <c r="HN3" s="190"/>
      <c r="HO3" s="190"/>
      <c r="HP3" s="190"/>
      <c r="HQ3" s="190"/>
      <c r="HR3" s="190"/>
      <c r="HS3" s="190"/>
      <c r="HT3" s="190"/>
      <c r="HU3" s="190"/>
      <c r="HV3" s="190"/>
      <c r="HW3" s="190"/>
      <c r="HX3" s="190"/>
      <c r="HY3" s="190"/>
      <c r="HZ3" s="190"/>
      <c r="IA3" s="190"/>
      <c r="IB3" s="190"/>
      <c r="IC3" s="190"/>
      <c r="ID3" s="190"/>
      <c r="IE3" s="190"/>
    </row>
    <row r="4" spans="1:240" s="178" customFormat="1" ht="18" x14ac:dyDescent="0.35">
      <c r="A4" s="200"/>
      <c r="B4" s="264" t="s">
        <v>119</v>
      </c>
      <c r="C4" s="265"/>
      <c r="D4" s="265"/>
      <c r="E4" s="265"/>
      <c r="F4" s="266"/>
      <c r="G4" s="191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  <c r="DD4" s="190"/>
      <c r="DE4" s="190"/>
      <c r="DF4" s="190"/>
      <c r="DG4" s="190"/>
      <c r="DH4" s="190"/>
      <c r="DI4" s="190"/>
      <c r="DJ4" s="190"/>
      <c r="DK4" s="190"/>
      <c r="DL4" s="190"/>
      <c r="DM4" s="190"/>
      <c r="DN4" s="190"/>
      <c r="DO4" s="190"/>
      <c r="DP4" s="190"/>
      <c r="DQ4" s="190"/>
      <c r="DR4" s="190"/>
      <c r="DS4" s="190"/>
      <c r="DT4" s="190"/>
      <c r="DU4" s="190"/>
      <c r="DV4" s="190"/>
      <c r="DW4" s="190"/>
      <c r="DX4" s="190"/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0"/>
      <c r="FV4" s="190"/>
      <c r="FW4" s="190"/>
      <c r="FX4" s="190"/>
      <c r="FY4" s="190"/>
      <c r="FZ4" s="190"/>
      <c r="GA4" s="190"/>
      <c r="GB4" s="190"/>
      <c r="GC4" s="190"/>
      <c r="GD4" s="190"/>
      <c r="GE4" s="190"/>
      <c r="GF4" s="190"/>
      <c r="GG4" s="190"/>
      <c r="GH4" s="190"/>
      <c r="GI4" s="190"/>
      <c r="GJ4" s="190"/>
      <c r="GK4" s="190"/>
      <c r="GL4" s="190"/>
      <c r="GM4" s="190"/>
      <c r="GN4" s="190"/>
      <c r="GO4" s="190"/>
      <c r="GP4" s="190"/>
      <c r="GQ4" s="190"/>
      <c r="GR4" s="190"/>
      <c r="GS4" s="190"/>
      <c r="GT4" s="190"/>
      <c r="GU4" s="190"/>
      <c r="GV4" s="190"/>
      <c r="GW4" s="190"/>
      <c r="GX4" s="190"/>
      <c r="GY4" s="190"/>
      <c r="GZ4" s="190"/>
      <c r="HA4" s="190"/>
      <c r="HB4" s="190"/>
      <c r="HC4" s="190"/>
      <c r="HD4" s="190"/>
      <c r="HE4" s="190"/>
      <c r="HF4" s="190"/>
      <c r="HG4" s="190"/>
      <c r="HH4" s="190"/>
      <c r="HI4" s="190"/>
      <c r="HJ4" s="190"/>
      <c r="HK4" s="190"/>
      <c r="HL4" s="190"/>
      <c r="HM4" s="190"/>
      <c r="HN4" s="190"/>
      <c r="HO4" s="190"/>
      <c r="HP4" s="190"/>
      <c r="HQ4" s="190"/>
      <c r="HR4" s="190"/>
      <c r="HS4" s="190"/>
      <c r="HT4" s="190"/>
      <c r="HU4" s="190"/>
      <c r="HV4" s="190"/>
      <c r="HW4" s="190"/>
      <c r="HX4" s="190"/>
      <c r="HY4" s="190"/>
      <c r="HZ4" s="190"/>
      <c r="IA4" s="190"/>
      <c r="IB4" s="190"/>
      <c r="IC4" s="190"/>
      <c r="ID4" s="190"/>
      <c r="IE4" s="190"/>
    </row>
    <row r="5" spans="1:240" s="178" customFormat="1" ht="18.75" thickBot="1" x14ac:dyDescent="0.4">
      <c r="A5" s="200"/>
      <c r="B5" s="267" t="s">
        <v>64</v>
      </c>
      <c r="C5" s="268"/>
      <c r="D5" s="268"/>
      <c r="E5" s="268"/>
      <c r="F5" s="26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</row>
    <row r="7" spans="1:240" s="178" customFormat="1" ht="15" x14ac:dyDescent="0.3">
      <c r="B7" s="198"/>
      <c r="D7" s="198"/>
      <c r="G7" s="258" t="s">
        <v>118</v>
      </c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60"/>
      <c r="T7" s="191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</row>
    <row r="8" spans="1:240" s="87" customFormat="1" ht="26.45" customHeight="1" x14ac:dyDescent="0.25">
      <c r="A8" s="129"/>
      <c r="B8" s="125" t="s">
        <v>137</v>
      </c>
      <c r="C8" s="125" t="s">
        <v>136</v>
      </c>
      <c r="D8" s="125" t="s">
        <v>74</v>
      </c>
      <c r="E8" s="124" t="s">
        <v>135</v>
      </c>
      <c r="F8" s="125" t="s">
        <v>98</v>
      </c>
      <c r="G8" s="155" t="s">
        <v>113</v>
      </c>
      <c r="H8" s="155" t="s">
        <v>112</v>
      </c>
      <c r="I8" s="155" t="s">
        <v>111</v>
      </c>
      <c r="J8" s="155" t="s">
        <v>110</v>
      </c>
      <c r="K8" s="155" t="s">
        <v>109</v>
      </c>
      <c r="L8" s="155" t="s">
        <v>108</v>
      </c>
      <c r="M8" s="155" t="s">
        <v>107</v>
      </c>
      <c r="N8" s="155" t="s">
        <v>106</v>
      </c>
      <c r="O8" s="155" t="s">
        <v>105</v>
      </c>
      <c r="P8" s="155" t="s">
        <v>104</v>
      </c>
      <c r="Q8" s="155" t="s">
        <v>103</v>
      </c>
      <c r="R8" s="155" t="s">
        <v>102</v>
      </c>
      <c r="S8" s="154" t="s">
        <v>98</v>
      </c>
    </row>
    <row r="9" spans="1:240" x14ac:dyDescent="0.3">
      <c r="B9" s="196"/>
      <c r="C9" s="197"/>
      <c r="D9" s="196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40" s="165" customFormat="1" ht="14.25" thickBot="1" x14ac:dyDescent="0.35">
      <c r="A10" s="163"/>
      <c r="B10" s="147">
        <v>2941</v>
      </c>
      <c r="C10" s="146" t="s">
        <v>134</v>
      </c>
      <c r="D10" s="183"/>
      <c r="E10" s="182"/>
      <c r="F10" s="181">
        <f t="shared" ref="F10:R10" si="0">SUM(F11:F12)</f>
        <v>80000</v>
      </c>
      <c r="G10" s="181">
        <f t="shared" si="0"/>
        <v>0</v>
      </c>
      <c r="H10" s="181">
        <f t="shared" si="0"/>
        <v>0</v>
      </c>
      <c r="I10" s="181">
        <f t="shared" si="0"/>
        <v>0</v>
      </c>
      <c r="J10" s="194">
        <f t="shared" si="0"/>
        <v>0</v>
      </c>
      <c r="K10" s="194">
        <f t="shared" si="0"/>
        <v>0</v>
      </c>
      <c r="L10" s="194">
        <f t="shared" si="0"/>
        <v>0</v>
      </c>
      <c r="M10" s="194">
        <f t="shared" si="0"/>
        <v>0</v>
      </c>
      <c r="N10" s="194">
        <f t="shared" si="0"/>
        <v>0</v>
      </c>
      <c r="O10" s="194">
        <f t="shared" si="0"/>
        <v>0</v>
      </c>
      <c r="P10" s="194">
        <f t="shared" si="0"/>
        <v>0</v>
      </c>
      <c r="Q10" s="194">
        <f t="shared" si="0"/>
        <v>40000</v>
      </c>
      <c r="R10" s="194">
        <f t="shared" si="0"/>
        <v>40000</v>
      </c>
      <c r="S10" s="181">
        <f t="shared" ref="S10:S12" si="1">SUM(G10:R10)</f>
        <v>80000</v>
      </c>
    </row>
    <row r="11" spans="1:240" s="178" customFormat="1" x14ac:dyDescent="0.3">
      <c r="A11" s="177"/>
      <c r="B11" s="179">
        <v>2941</v>
      </c>
      <c r="C11" s="180" t="str">
        <f>+'[2]COSTEO DE ACTIVIDADES'!$G$17</f>
        <v>Compra de suministros para la red</v>
      </c>
      <c r="D11" s="179">
        <v>1</v>
      </c>
      <c r="E11" s="150">
        <f>+'[2]COSTEO DE ACTIVIDADES'!$I$17</f>
        <v>80000</v>
      </c>
      <c r="F11" s="150">
        <f>D11*E11</f>
        <v>80000</v>
      </c>
      <c r="G11" s="150"/>
      <c r="H11" s="150">
        <f>G11</f>
        <v>0</v>
      </c>
      <c r="I11" s="150">
        <f>H11</f>
        <v>0</v>
      </c>
      <c r="J11" s="150">
        <f t="shared" ref="J11:R11" si="2">I11</f>
        <v>0</v>
      </c>
      <c r="K11" s="150">
        <f t="shared" si="2"/>
        <v>0</v>
      </c>
      <c r="L11" s="150">
        <f t="shared" si="2"/>
        <v>0</v>
      </c>
      <c r="M11" s="150">
        <f t="shared" si="2"/>
        <v>0</v>
      </c>
      <c r="N11" s="150">
        <f t="shared" si="2"/>
        <v>0</v>
      </c>
      <c r="O11" s="150">
        <f t="shared" si="2"/>
        <v>0</v>
      </c>
      <c r="P11" s="150">
        <f t="shared" si="2"/>
        <v>0</v>
      </c>
      <c r="Q11" s="150">
        <f>+E11/2</f>
        <v>40000</v>
      </c>
      <c r="R11" s="150">
        <f t="shared" si="2"/>
        <v>40000</v>
      </c>
      <c r="S11" s="149">
        <f t="shared" si="1"/>
        <v>80000</v>
      </c>
    </row>
    <row r="12" spans="1:240" x14ac:dyDescent="0.3">
      <c r="A12" s="162"/>
      <c r="B12" s="174"/>
      <c r="C12" s="175"/>
      <c r="D12" s="174"/>
      <c r="E12" s="173"/>
      <c r="F12" s="173"/>
      <c r="G12" s="168">
        <v>0</v>
      </c>
      <c r="H12" s="168">
        <f>+F12/2</f>
        <v>0</v>
      </c>
      <c r="I12" s="168">
        <f>+H12</f>
        <v>0</v>
      </c>
      <c r="J12" s="168">
        <v>0</v>
      </c>
      <c r="K12" s="168">
        <v>0</v>
      </c>
      <c r="L12" s="168">
        <v>0</v>
      </c>
      <c r="M12" s="168">
        <v>0</v>
      </c>
      <c r="N12" s="168">
        <v>0</v>
      </c>
      <c r="O12" s="168">
        <v>0</v>
      </c>
      <c r="P12" s="168">
        <v>0</v>
      </c>
      <c r="Q12" s="168">
        <v>0</v>
      </c>
      <c r="R12" s="168">
        <v>0</v>
      </c>
      <c r="S12" s="168">
        <f t="shared" si="1"/>
        <v>0</v>
      </c>
    </row>
    <row r="13" spans="1:240" s="165" customFormat="1" ht="14.25" thickBot="1" x14ac:dyDescent="0.35">
      <c r="A13" s="163"/>
      <c r="B13" s="147">
        <v>3171</v>
      </c>
      <c r="C13" s="146" t="s">
        <v>132</v>
      </c>
      <c r="D13" s="183"/>
      <c r="E13" s="182"/>
      <c r="F13" s="181">
        <f>+F14+F15</f>
        <v>50000</v>
      </c>
      <c r="G13" s="181">
        <f t="shared" ref="G13:S13" si="3">+G14+G15</f>
        <v>0</v>
      </c>
      <c r="H13" s="181">
        <f t="shared" si="3"/>
        <v>0</v>
      </c>
      <c r="I13" s="181">
        <f t="shared" si="3"/>
        <v>0</v>
      </c>
      <c r="J13" s="181">
        <f t="shared" si="3"/>
        <v>0</v>
      </c>
      <c r="K13" s="181">
        <f t="shared" si="3"/>
        <v>0</v>
      </c>
      <c r="L13" s="181">
        <f t="shared" si="3"/>
        <v>0</v>
      </c>
      <c r="M13" s="181">
        <f t="shared" si="3"/>
        <v>0</v>
      </c>
      <c r="N13" s="181">
        <f t="shared" si="3"/>
        <v>0</v>
      </c>
      <c r="O13" s="181">
        <f t="shared" si="3"/>
        <v>0</v>
      </c>
      <c r="P13" s="181">
        <f t="shared" si="3"/>
        <v>0</v>
      </c>
      <c r="Q13" s="181">
        <f t="shared" si="3"/>
        <v>25000</v>
      </c>
      <c r="R13" s="181">
        <f t="shared" si="3"/>
        <v>25000</v>
      </c>
      <c r="S13" s="181">
        <f t="shared" si="3"/>
        <v>50000</v>
      </c>
    </row>
    <row r="14" spans="1:240" s="178" customFormat="1" x14ac:dyDescent="0.3">
      <c r="A14" s="177"/>
      <c r="B14" s="179">
        <v>3171</v>
      </c>
      <c r="C14" s="180" t="str">
        <f>+'[2]COSTEO DE ACTIVIDADES'!$G$16</f>
        <v>Contratación de servicios de internet de alta velocidad</v>
      </c>
      <c r="D14" s="179">
        <v>1</v>
      </c>
      <c r="E14" s="150">
        <f>+'[2]COSTEO DE ACTIVIDADES'!$I$16</f>
        <v>50000</v>
      </c>
      <c r="F14" s="150">
        <f>+D14*E14</f>
        <v>50000</v>
      </c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>
        <f>+E14/2</f>
        <v>25000</v>
      </c>
      <c r="R14" s="149">
        <f>+Q14</f>
        <v>25000</v>
      </c>
      <c r="S14" s="149">
        <f>SUM(G14:R14)</f>
        <v>50000</v>
      </c>
    </row>
    <row r="15" spans="1:240" x14ac:dyDescent="0.3">
      <c r="B15" s="174"/>
      <c r="C15" s="175"/>
      <c r="D15" s="174"/>
      <c r="E15" s="173"/>
      <c r="F15" s="173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</row>
    <row r="16" spans="1:240" s="165" customFormat="1" ht="14.25" thickBot="1" x14ac:dyDescent="0.35">
      <c r="A16" s="163"/>
      <c r="B16" s="147">
        <v>3751</v>
      </c>
      <c r="C16" s="146" t="s">
        <v>128</v>
      </c>
      <c r="D16" s="183"/>
      <c r="E16" s="182"/>
      <c r="F16" s="181">
        <f t="shared" ref="F16:S16" si="4">SUM(F17:F19)</f>
        <v>160000</v>
      </c>
      <c r="G16" s="181">
        <f t="shared" si="4"/>
        <v>0</v>
      </c>
      <c r="H16" s="181">
        <f t="shared" si="4"/>
        <v>0</v>
      </c>
      <c r="I16" s="181">
        <f t="shared" si="4"/>
        <v>0</v>
      </c>
      <c r="J16" s="181">
        <f t="shared" si="4"/>
        <v>0</v>
      </c>
      <c r="K16" s="181">
        <f t="shared" si="4"/>
        <v>0</v>
      </c>
      <c r="L16" s="181">
        <f t="shared" si="4"/>
        <v>0</v>
      </c>
      <c r="M16" s="181">
        <f t="shared" si="4"/>
        <v>0</v>
      </c>
      <c r="N16" s="181">
        <f t="shared" si="4"/>
        <v>0</v>
      </c>
      <c r="O16" s="181">
        <f t="shared" si="4"/>
        <v>0</v>
      </c>
      <c r="P16" s="181">
        <f t="shared" si="4"/>
        <v>0</v>
      </c>
      <c r="Q16" s="181">
        <f t="shared" si="4"/>
        <v>80000</v>
      </c>
      <c r="R16" s="181">
        <f t="shared" si="4"/>
        <v>80000</v>
      </c>
      <c r="S16" s="181">
        <f t="shared" si="4"/>
        <v>160000</v>
      </c>
    </row>
    <row r="17" spans="1:19" s="178" customFormat="1" x14ac:dyDescent="0.3">
      <c r="A17" s="177" t="s">
        <v>95</v>
      </c>
      <c r="B17" s="179">
        <v>3751</v>
      </c>
      <c r="C17" s="180" t="str">
        <f>+'[2]COSTEO DE ACTIVIDADES'!$G$18</f>
        <v>Viaticos</v>
      </c>
      <c r="D17" s="179">
        <v>1</v>
      </c>
      <c r="E17" s="150">
        <f>+'[2]COSTEO DE ACTIVIDADES'!$I$18</f>
        <v>160000</v>
      </c>
      <c r="F17" s="150">
        <f>+D17*E17</f>
        <v>160000</v>
      </c>
      <c r="G17" s="149">
        <v>0</v>
      </c>
      <c r="H17" s="149">
        <f>G17</f>
        <v>0</v>
      </c>
      <c r="I17" s="149">
        <f t="shared" ref="I17:N19" si="5">H17</f>
        <v>0</v>
      </c>
      <c r="J17" s="149">
        <f t="shared" si="5"/>
        <v>0</v>
      </c>
      <c r="K17" s="149">
        <f t="shared" si="5"/>
        <v>0</v>
      </c>
      <c r="L17" s="149">
        <f t="shared" si="5"/>
        <v>0</v>
      </c>
      <c r="M17" s="149">
        <f t="shared" si="5"/>
        <v>0</v>
      </c>
      <c r="N17" s="149">
        <f t="shared" si="5"/>
        <v>0</v>
      </c>
      <c r="O17" s="149">
        <f>N17</f>
        <v>0</v>
      </c>
      <c r="P17" s="149">
        <f t="shared" ref="P17:R19" si="6">O17</f>
        <v>0</v>
      </c>
      <c r="Q17" s="149">
        <f>+'[2]COSTEO DE ACTIVIDADES'!$I$18/2</f>
        <v>80000</v>
      </c>
      <c r="R17" s="149">
        <f t="shared" si="6"/>
        <v>80000</v>
      </c>
      <c r="S17" s="149">
        <f>SUM(G17:R17)</f>
        <v>160000</v>
      </c>
    </row>
    <row r="18" spans="1:19" s="178" customFormat="1" x14ac:dyDescent="0.3">
      <c r="A18" s="177"/>
      <c r="B18" s="179">
        <v>3751</v>
      </c>
      <c r="C18" s="180"/>
      <c r="D18" s="179"/>
      <c r="E18" s="150"/>
      <c r="F18" s="150">
        <f t="shared" ref="F18" si="7">D18*E18</f>
        <v>0</v>
      </c>
      <c r="G18" s="149">
        <f>F18/12</f>
        <v>0</v>
      </c>
      <c r="H18" s="149">
        <f>G18</f>
        <v>0</v>
      </c>
      <c r="I18" s="149">
        <f t="shared" si="5"/>
        <v>0</v>
      </c>
      <c r="J18" s="149">
        <f t="shared" si="5"/>
        <v>0</v>
      </c>
      <c r="K18" s="149">
        <f t="shared" si="5"/>
        <v>0</v>
      </c>
      <c r="L18" s="149">
        <f t="shared" si="5"/>
        <v>0</v>
      </c>
      <c r="M18" s="149">
        <f t="shared" si="5"/>
        <v>0</v>
      </c>
      <c r="N18" s="149">
        <f t="shared" si="5"/>
        <v>0</v>
      </c>
      <c r="O18" s="149">
        <f>N18</f>
        <v>0</v>
      </c>
      <c r="P18" s="149">
        <f t="shared" si="6"/>
        <v>0</v>
      </c>
      <c r="Q18" s="149">
        <f t="shared" si="6"/>
        <v>0</v>
      </c>
      <c r="R18" s="149">
        <f t="shared" si="6"/>
        <v>0</v>
      </c>
      <c r="S18" s="149">
        <f>SUM(G18:R18)</f>
        <v>0</v>
      </c>
    </row>
    <row r="19" spans="1:19" s="178" customFormat="1" x14ac:dyDescent="0.3">
      <c r="A19" s="177"/>
      <c r="B19" s="179"/>
      <c r="C19" s="180"/>
      <c r="D19" s="179"/>
      <c r="E19" s="150"/>
      <c r="F19" s="150">
        <f>D19*E19</f>
        <v>0</v>
      </c>
      <c r="G19" s="149">
        <f>F19/12</f>
        <v>0</v>
      </c>
      <c r="H19" s="149">
        <f>G19</f>
        <v>0</v>
      </c>
      <c r="I19" s="149">
        <f t="shared" si="5"/>
        <v>0</v>
      </c>
      <c r="J19" s="149">
        <f t="shared" si="5"/>
        <v>0</v>
      </c>
      <c r="K19" s="149">
        <f t="shared" si="5"/>
        <v>0</v>
      </c>
      <c r="L19" s="149">
        <f t="shared" si="5"/>
        <v>0</v>
      </c>
      <c r="M19" s="149">
        <f t="shared" si="5"/>
        <v>0</v>
      </c>
      <c r="N19" s="149">
        <f t="shared" si="5"/>
        <v>0</v>
      </c>
      <c r="O19" s="149">
        <f>N19</f>
        <v>0</v>
      </c>
      <c r="P19" s="149">
        <f t="shared" si="6"/>
        <v>0</v>
      </c>
      <c r="Q19" s="149">
        <f t="shared" si="6"/>
        <v>0</v>
      </c>
      <c r="R19" s="149">
        <f t="shared" si="6"/>
        <v>0</v>
      </c>
      <c r="S19" s="149">
        <f>SUM(G19:R19)</f>
        <v>0</v>
      </c>
    </row>
    <row r="20" spans="1:19" s="165" customFormat="1" ht="14.25" thickBot="1" x14ac:dyDescent="0.35">
      <c r="A20" s="163"/>
      <c r="B20" s="167"/>
      <c r="C20" s="167" t="s">
        <v>98</v>
      </c>
      <c r="D20" s="167"/>
      <c r="E20" s="166"/>
      <c r="F20" s="166">
        <f t="shared" ref="F20:R20" si="8">+F10+F13+F16</f>
        <v>290000</v>
      </c>
      <c r="G20" s="166">
        <f t="shared" si="8"/>
        <v>0</v>
      </c>
      <c r="H20" s="166">
        <f t="shared" si="8"/>
        <v>0</v>
      </c>
      <c r="I20" s="166">
        <f t="shared" si="8"/>
        <v>0</v>
      </c>
      <c r="J20" s="166">
        <f t="shared" si="8"/>
        <v>0</v>
      </c>
      <c r="K20" s="166">
        <f t="shared" si="8"/>
        <v>0</v>
      </c>
      <c r="L20" s="166">
        <f t="shared" si="8"/>
        <v>0</v>
      </c>
      <c r="M20" s="166">
        <f t="shared" si="8"/>
        <v>0</v>
      </c>
      <c r="N20" s="166">
        <f t="shared" si="8"/>
        <v>0</v>
      </c>
      <c r="O20" s="166">
        <f t="shared" si="8"/>
        <v>0</v>
      </c>
      <c r="P20" s="166">
        <f t="shared" si="8"/>
        <v>0</v>
      </c>
      <c r="Q20" s="166">
        <f t="shared" si="8"/>
        <v>145000</v>
      </c>
      <c r="R20" s="166">
        <f t="shared" si="8"/>
        <v>145000</v>
      </c>
      <c r="S20" s="166">
        <f>SUM(G20:R20)</f>
        <v>290000</v>
      </c>
    </row>
    <row r="21" spans="1:19" ht="14.25" thickTop="1" x14ac:dyDescent="0.3">
      <c r="S21" s="161">
        <f>+S20-F20</f>
        <v>0</v>
      </c>
    </row>
    <row r="29" spans="1:19" x14ac:dyDescent="0.3">
      <c r="A29" s="160"/>
      <c r="B29" s="160"/>
      <c r="D29" s="160"/>
      <c r="E29" s="164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</row>
    <row r="30" spans="1:19" x14ac:dyDescent="0.3">
      <c r="A30" s="160"/>
      <c r="B30" s="160"/>
      <c r="D30" s="160"/>
      <c r="E30" s="164"/>
      <c r="F30" s="164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1:19" x14ac:dyDescent="0.3">
      <c r="A31" s="160"/>
      <c r="B31" s="160"/>
      <c r="D31" s="160"/>
      <c r="E31" s="164"/>
      <c r="F31" s="164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1:19" x14ac:dyDescent="0.3">
      <c r="A32" s="160"/>
      <c r="B32" s="160"/>
      <c r="D32" s="160"/>
      <c r="E32" s="164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1:19" x14ac:dyDescent="0.3">
      <c r="A33" s="160"/>
      <c r="B33" s="160"/>
      <c r="D33" s="160"/>
      <c r="E33" s="164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</row>
    <row r="34" spans="1:19" x14ac:dyDescent="0.3">
      <c r="A34" s="160"/>
      <c r="B34" s="160"/>
      <c r="D34" s="160"/>
      <c r="E34" s="164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</row>
    <row r="35" spans="1:19" x14ac:dyDescent="0.3">
      <c r="A35" s="160"/>
      <c r="B35" s="160"/>
      <c r="D35" s="160"/>
      <c r="E35" s="164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</row>
  </sheetData>
  <mergeCells count="5">
    <mergeCell ref="B2:F2"/>
    <mergeCell ref="B3:F3"/>
    <mergeCell ref="B4:F4"/>
    <mergeCell ref="B5:F5"/>
    <mergeCell ref="G7:S7"/>
  </mergeCells>
  <pageMargins left="0.82677165354330717" right="0.15748031496062992" top="0.47244094488188981" bottom="0.27559055118110237" header="0" footer="0"/>
  <pageSetup paperSize="5" scale="75" orientation="landscape" r:id="rId1"/>
  <headerFooter alignWithMargins="0">
    <oddFooter>Página &amp;P de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31"/>
  <sheetViews>
    <sheetView workbookViewId="0">
      <selection activeCell="F20" sqref="F20"/>
    </sheetView>
  </sheetViews>
  <sheetFormatPr baseColWidth="10" defaultColWidth="11.42578125" defaultRowHeight="13.5" x14ac:dyDescent="0.3"/>
  <cols>
    <col min="1" max="1" width="5.28515625" style="163" customWidth="1"/>
    <col min="2" max="2" width="6.85546875" style="162" customWidth="1"/>
    <col min="3" max="3" width="44.7109375" style="160" bestFit="1" customWidth="1"/>
    <col min="4" max="4" width="7.85546875" style="162" customWidth="1"/>
    <col min="5" max="5" width="9.28515625" style="161" customWidth="1"/>
    <col min="6" max="6" width="12" style="161" customWidth="1"/>
    <col min="7" max="7" width="13.28515625" style="161" customWidth="1"/>
    <col min="8" max="8" width="10.28515625" style="161" customWidth="1"/>
    <col min="9" max="9" width="10.85546875" style="161" customWidth="1"/>
    <col min="10" max="10" width="10" style="161" customWidth="1"/>
    <col min="11" max="11" width="10.28515625" style="161" customWidth="1"/>
    <col min="12" max="12" width="10.5703125" style="161" customWidth="1"/>
    <col min="13" max="13" width="10.42578125" style="161" customWidth="1"/>
    <col min="14" max="14" width="11.140625" style="161" customWidth="1"/>
    <col min="15" max="15" width="8.7109375" style="161" customWidth="1"/>
    <col min="16" max="16" width="10.5703125" style="161" customWidth="1"/>
    <col min="17" max="17" width="10.140625" style="161" customWidth="1"/>
    <col min="18" max="18" width="10.85546875" style="161" customWidth="1"/>
    <col min="19" max="19" width="11.42578125" style="161"/>
    <col min="20" max="16384" width="11.42578125" style="160"/>
  </cols>
  <sheetData>
    <row r="1" spans="1:240" ht="14.25" thickBot="1" x14ac:dyDescent="0.35"/>
    <row r="2" spans="1:240" s="178" customFormat="1" ht="19.899999999999999" customHeight="1" x14ac:dyDescent="0.35">
      <c r="A2" s="200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</row>
    <row r="3" spans="1:240" s="178" customFormat="1" ht="12" customHeight="1" x14ac:dyDescent="0.35">
      <c r="A3" s="200"/>
      <c r="B3" s="249" t="s">
        <v>121</v>
      </c>
      <c r="C3" s="250"/>
      <c r="D3" s="250"/>
      <c r="E3" s="250"/>
      <c r="F3" s="251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0"/>
      <c r="CB3" s="190"/>
      <c r="CC3" s="190"/>
      <c r="CD3" s="190"/>
      <c r="CE3" s="190"/>
      <c r="CF3" s="190"/>
      <c r="CG3" s="190"/>
      <c r="CH3" s="190"/>
      <c r="CI3" s="190"/>
      <c r="CJ3" s="190"/>
      <c r="CK3" s="190"/>
      <c r="CL3" s="190"/>
      <c r="CM3" s="190"/>
      <c r="CN3" s="190"/>
      <c r="CO3" s="190"/>
      <c r="CP3" s="190"/>
      <c r="CQ3" s="190"/>
      <c r="CR3" s="190"/>
      <c r="CS3" s="190"/>
      <c r="CT3" s="190"/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  <c r="ES3" s="190"/>
      <c r="ET3" s="190"/>
      <c r="EU3" s="190"/>
      <c r="EV3" s="190"/>
      <c r="EW3" s="190"/>
      <c r="EX3" s="190"/>
      <c r="EY3" s="190"/>
      <c r="EZ3" s="190"/>
      <c r="FA3" s="190"/>
      <c r="FB3" s="190"/>
      <c r="FC3" s="190"/>
      <c r="FD3" s="190"/>
      <c r="FE3" s="190"/>
      <c r="FF3" s="190"/>
      <c r="FG3" s="190"/>
      <c r="FH3" s="190"/>
      <c r="FI3" s="190"/>
      <c r="FJ3" s="190"/>
      <c r="FK3" s="190"/>
      <c r="FL3" s="190"/>
      <c r="FM3" s="190"/>
      <c r="FN3" s="190"/>
      <c r="FO3" s="190"/>
      <c r="FP3" s="190"/>
      <c r="FQ3" s="190"/>
      <c r="FR3" s="190"/>
      <c r="FS3" s="190"/>
      <c r="FT3" s="190"/>
      <c r="FU3" s="190"/>
      <c r="FV3" s="190"/>
      <c r="FW3" s="190"/>
      <c r="FX3" s="190"/>
      <c r="FY3" s="190"/>
      <c r="FZ3" s="190"/>
      <c r="GA3" s="190"/>
      <c r="GB3" s="190"/>
      <c r="GC3" s="190"/>
      <c r="GD3" s="190"/>
      <c r="GE3" s="190"/>
      <c r="GF3" s="190"/>
      <c r="GG3" s="190"/>
      <c r="GH3" s="190"/>
      <c r="GI3" s="190"/>
      <c r="GJ3" s="190"/>
      <c r="GK3" s="190"/>
      <c r="GL3" s="190"/>
      <c r="GM3" s="190"/>
      <c r="GN3" s="190"/>
      <c r="GO3" s="190"/>
      <c r="GP3" s="190"/>
      <c r="GQ3" s="190"/>
      <c r="GR3" s="190"/>
      <c r="GS3" s="190"/>
      <c r="GT3" s="190"/>
      <c r="GU3" s="190"/>
      <c r="GV3" s="190"/>
      <c r="GW3" s="190"/>
      <c r="GX3" s="190"/>
      <c r="GY3" s="190"/>
      <c r="GZ3" s="190"/>
      <c r="HA3" s="190"/>
      <c r="HB3" s="190"/>
      <c r="HC3" s="190"/>
      <c r="HD3" s="190"/>
      <c r="HE3" s="190"/>
      <c r="HF3" s="190"/>
      <c r="HG3" s="190"/>
      <c r="HH3" s="190"/>
      <c r="HI3" s="190"/>
      <c r="HJ3" s="190"/>
      <c r="HK3" s="190"/>
      <c r="HL3" s="190"/>
      <c r="HM3" s="190"/>
      <c r="HN3" s="190"/>
      <c r="HO3" s="190"/>
      <c r="HP3" s="190"/>
      <c r="HQ3" s="190"/>
      <c r="HR3" s="190"/>
      <c r="HS3" s="190"/>
      <c r="HT3" s="190"/>
      <c r="HU3" s="190"/>
      <c r="HV3" s="190"/>
      <c r="HW3" s="190"/>
      <c r="HX3" s="190"/>
      <c r="HY3" s="190"/>
      <c r="HZ3" s="190"/>
      <c r="IA3" s="190"/>
      <c r="IB3" s="190"/>
      <c r="IC3" s="190"/>
      <c r="ID3" s="190"/>
      <c r="IE3" s="190"/>
    </row>
    <row r="4" spans="1:240" s="178" customFormat="1" ht="18" x14ac:dyDescent="0.35">
      <c r="A4" s="200"/>
      <c r="B4" s="264" t="s">
        <v>119</v>
      </c>
      <c r="C4" s="265"/>
      <c r="D4" s="265"/>
      <c r="E4" s="265"/>
      <c r="F4" s="266"/>
      <c r="G4" s="191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  <c r="DD4" s="190"/>
      <c r="DE4" s="190"/>
      <c r="DF4" s="190"/>
      <c r="DG4" s="190"/>
      <c r="DH4" s="190"/>
      <c r="DI4" s="190"/>
      <c r="DJ4" s="190"/>
      <c r="DK4" s="190"/>
      <c r="DL4" s="190"/>
      <c r="DM4" s="190"/>
      <c r="DN4" s="190"/>
      <c r="DO4" s="190"/>
      <c r="DP4" s="190"/>
      <c r="DQ4" s="190"/>
      <c r="DR4" s="190"/>
      <c r="DS4" s="190"/>
      <c r="DT4" s="190"/>
      <c r="DU4" s="190"/>
      <c r="DV4" s="190"/>
      <c r="DW4" s="190"/>
      <c r="DX4" s="190"/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0"/>
      <c r="FV4" s="190"/>
      <c r="FW4" s="190"/>
      <c r="FX4" s="190"/>
      <c r="FY4" s="190"/>
      <c r="FZ4" s="190"/>
      <c r="GA4" s="190"/>
      <c r="GB4" s="190"/>
      <c r="GC4" s="190"/>
      <c r="GD4" s="190"/>
      <c r="GE4" s="190"/>
      <c r="GF4" s="190"/>
      <c r="GG4" s="190"/>
      <c r="GH4" s="190"/>
      <c r="GI4" s="190"/>
      <c r="GJ4" s="190"/>
      <c r="GK4" s="190"/>
      <c r="GL4" s="190"/>
      <c r="GM4" s="190"/>
      <c r="GN4" s="190"/>
      <c r="GO4" s="190"/>
      <c r="GP4" s="190"/>
      <c r="GQ4" s="190"/>
      <c r="GR4" s="190"/>
      <c r="GS4" s="190"/>
      <c r="GT4" s="190"/>
      <c r="GU4" s="190"/>
      <c r="GV4" s="190"/>
      <c r="GW4" s="190"/>
      <c r="GX4" s="190"/>
      <c r="GY4" s="190"/>
      <c r="GZ4" s="190"/>
      <c r="HA4" s="190"/>
      <c r="HB4" s="190"/>
      <c r="HC4" s="190"/>
      <c r="HD4" s="190"/>
      <c r="HE4" s="190"/>
      <c r="HF4" s="190"/>
      <c r="HG4" s="190"/>
      <c r="HH4" s="190"/>
      <c r="HI4" s="190"/>
      <c r="HJ4" s="190"/>
      <c r="HK4" s="190"/>
      <c r="HL4" s="190"/>
      <c r="HM4" s="190"/>
      <c r="HN4" s="190"/>
      <c r="HO4" s="190"/>
      <c r="HP4" s="190"/>
      <c r="HQ4" s="190"/>
      <c r="HR4" s="190"/>
      <c r="HS4" s="190"/>
      <c r="HT4" s="190"/>
      <c r="HU4" s="190"/>
      <c r="HV4" s="190"/>
      <c r="HW4" s="190"/>
      <c r="HX4" s="190"/>
      <c r="HY4" s="190"/>
      <c r="HZ4" s="190"/>
      <c r="IA4" s="190"/>
      <c r="IB4" s="190"/>
      <c r="IC4" s="190"/>
      <c r="ID4" s="190"/>
      <c r="IE4" s="190"/>
    </row>
    <row r="5" spans="1:240" s="178" customFormat="1" ht="18.75" thickBot="1" x14ac:dyDescent="0.4">
      <c r="A5" s="200"/>
      <c r="B5" s="267" t="s">
        <v>67</v>
      </c>
      <c r="C5" s="268"/>
      <c r="D5" s="268"/>
      <c r="E5" s="268"/>
      <c r="F5" s="26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</row>
    <row r="6" spans="1:240" hidden="1" x14ac:dyDescent="0.3"/>
    <row r="7" spans="1:240" s="178" customFormat="1" ht="15" x14ac:dyDescent="0.3">
      <c r="B7" s="198"/>
      <c r="D7" s="198"/>
      <c r="G7" s="258" t="s">
        <v>118</v>
      </c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60"/>
      <c r="T7" s="191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</row>
    <row r="8" spans="1:240" s="87" customFormat="1" ht="26.45" customHeight="1" x14ac:dyDescent="0.25">
      <c r="A8" s="129"/>
      <c r="B8" s="125" t="s">
        <v>137</v>
      </c>
      <c r="C8" s="125" t="s">
        <v>136</v>
      </c>
      <c r="D8" s="125" t="s">
        <v>74</v>
      </c>
      <c r="E8" s="124" t="s">
        <v>135</v>
      </c>
      <c r="F8" s="125" t="s">
        <v>98</v>
      </c>
      <c r="G8" s="155" t="s">
        <v>113</v>
      </c>
      <c r="H8" s="155" t="s">
        <v>112</v>
      </c>
      <c r="I8" s="155" t="s">
        <v>111</v>
      </c>
      <c r="J8" s="155" t="s">
        <v>110</v>
      </c>
      <c r="K8" s="155" t="s">
        <v>109</v>
      </c>
      <c r="L8" s="155" t="s">
        <v>108</v>
      </c>
      <c r="M8" s="155" t="s">
        <v>107</v>
      </c>
      <c r="N8" s="155" t="s">
        <v>106</v>
      </c>
      <c r="O8" s="155" t="s">
        <v>105</v>
      </c>
      <c r="P8" s="155" t="s">
        <v>104</v>
      </c>
      <c r="Q8" s="155" t="s">
        <v>103</v>
      </c>
      <c r="R8" s="155" t="s">
        <v>102</v>
      </c>
      <c r="S8" s="154" t="s">
        <v>98</v>
      </c>
    </row>
    <row r="9" spans="1:240" x14ac:dyDescent="0.3">
      <c r="B9" s="196"/>
      <c r="C9" s="197"/>
      <c r="D9" s="196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40" s="165" customFormat="1" ht="14.25" thickBot="1" x14ac:dyDescent="0.35">
      <c r="A10" s="163"/>
      <c r="B10" s="147">
        <v>5911</v>
      </c>
      <c r="C10" s="146" t="s">
        <v>182</v>
      </c>
      <c r="D10" s="183"/>
      <c r="E10" s="182"/>
      <c r="F10" s="181">
        <f>SUM(F11:F15)</f>
        <v>20000</v>
      </c>
      <c r="G10" s="181">
        <f t="shared" ref="G10:R10" si="0">SUM(G11:G15)</f>
        <v>20000</v>
      </c>
      <c r="H10" s="181">
        <f t="shared" si="0"/>
        <v>0</v>
      </c>
      <c r="I10" s="181">
        <f t="shared" si="0"/>
        <v>0</v>
      </c>
      <c r="J10" s="181">
        <f t="shared" si="0"/>
        <v>0</v>
      </c>
      <c r="K10" s="181">
        <f t="shared" si="0"/>
        <v>0</v>
      </c>
      <c r="L10" s="181">
        <f t="shared" si="0"/>
        <v>0</v>
      </c>
      <c r="M10" s="181">
        <f t="shared" si="0"/>
        <v>0</v>
      </c>
      <c r="N10" s="181">
        <f t="shared" si="0"/>
        <v>0</v>
      </c>
      <c r="O10" s="181">
        <f t="shared" si="0"/>
        <v>0</v>
      </c>
      <c r="P10" s="181">
        <f t="shared" si="0"/>
        <v>0</v>
      </c>
      <c r="Q10" s="181">
        <f t="shared" si="0"/>
        <v>0</v>
      </c>
      <c r="R10" s="181">
        <f t="shared" si="0"/>
        <v>0</v>
      </c>
      <c r="S10" s="181">
        <f t="shared" ref="S10:S15" si="1">SUM(G10:R10)</f>
        <v>20000</v>
      </c>
    </row>
    <row r="11" spans="1:240" s="178" customFormat="1" x14ac:dyDescent="0.3">
      <c r="A11" s="177"/>
      <c r="B11" s="179">
        <v>5911</v>
      </c>
      <c r="C11" s="180" t="str">
        <f>+'[3]COSTEO DE ACTIVIDADES'!$G$16</f>
        <v>Adquisición de plantillas y plug-in necesarios</v>
      </c>
      <c r="D11" s="179">
        <v>1</v>
      </c>
      <c r="E11" s="150">
        <f>+'[3]COSTEO DE ACTIVIDADES'!$I$16</f>
        <v>20000</v>
      </c>
      <c r="F11" s="150">
        <f>D11*E11</f>
        <v>20000</v>
      </c>
      <c r="G11" s="149">
        <v>20000</v>
      </c>
      <c r="H11" s="149">
        <v>0</v>
      </c>
      <c r="I11" s="149">
        <f t="shared" ref="I11:R12" si="2">H11</f>
        <v>0</v>
      </c>
      <c r="J11" s="149">
        <v>0</v>
      </c>
      <c r="K11" s="149"/>
      <c r="L11" s="149">
        <f t="shared" si="2"/>
        <v>0</v>
      </c>
      <c r="M11" s="149">
        <f t="shared" si="2"/>
        <v>0</v>
      </c>
      <c r="N11" s="149">
        <f t="shared" si="2"/>
        <v>0</v>
      </c>
      <c r="O11" s="149">
        <f t="shared" si="2"/>
        <v>0</v>
      </c>
      <c r="P11" s="149">
        <f t="shared" si="2"/>
        <v>0</v>
      </c>
      <c r="Q11" s="149">
        <f t="shared" si="2"/>
        <v>0</v>
      </c>
      <c r="R11" s="149">
        <f t="shared" si="2"/>
        <v>0</v>
      </c>
      <c r="S11" s="149">
        <f t="shared" si="1"/>
        <v>20000</v>
      </c>
    </row>
    <row r="12" spans="1:240" x14ac:dyDescent="0.3">
      <c r="A12" s="177"/>
      <c r="B12" s="176"/>
      <c r="C12" s="175"/>
      <c r="D12" s="174"/>
      <c r="E12" s="173"/>
      <c r="F12" s="150">
        <f>D12*E12</f>
        <v>0</v>
      </c>
      <c r="G12" s="173">
        <f>F12/12</f>
        <v>0</v>
      </c>
      <c r="H12" s="168">
        <f>G12</f>
        <v>0</v>
      </c>
      <c r="I12" s="168">
        <f t="shared" si="2"/>
        <v>0</v>
      </c>
      <c r="J12" s="168">
        <f>I12</f>
        <v>0</v>
      </c>
      <c r="K12" s="168">
        <f>J12</f>
        <v>0</v>
      </c>
      <c r="L12" s="168">
        <f t="shared" si="2"/>
        <v>0</v>
      </c>
      <c r="M12" s="168">
        <f t="shared" si="2"/>
        <v>0</v>
      </c>
      <c r="N12" s="168">
        <f t="shared" si="2"/>
        <v>0</v>
      </c>
      <c r="O12" s="168">
        <f t="shared" si="2"/>
        <v>0</v>
      </c>
      <c r="P12" s="168">
        <f t="shared" si="2"/>
        <v>0</v>
      </c>
      <c r="Q12" s="168">
        <f t="shared" si="2"/>
        <v>0</v>
      </c>
      <c r="R12" s="168">
        <f t="shared" si="2"/>
        <v>0</v>
      </c>
      <c r="S12" s="149">
        <f t="shared" si="1"/>
        <v>0</v>
      </c>
    </row>
    <row r="13" spans="1:240" x14ac:dyDescent="0.3">
      <c r="A13" s="177"/>
      <c r="B13" s="176"/>
      <c r="C13" s="175"/>
      <c r="D13" s="174"/>
      <c r="E13" s="173"/>
      <c r="F13" s="150">
        <f>D13*E13</f>
        <v>0</v>
      </c>
      <c r="G13" s="173"/>
      <c r="H13" s="168"/>
      <c r="I13" s="168"/>
      <c r="J13" s="168"/>
      <c r="K13" s="168">
        <f>F13</f>
        <v>0</v>
      </c>
      <c r="L13" s="168"/>
      <c r="M13" s="168"/>
      <c r="N13" s="168"/>
      <c r="O13" s="168"/>
      <c r="P13" s="168"/>
      <c r="Q13" s="168"/>
      <c r="R13" s="168"/>
      <c r="S13" s="149">
        <f t="shared" si="1"/>
        <v>0</v>
      </c>
    </row>
    <row r="14" spans="1:240" x14ac:dyDescent="0.3">
      <c r="A14" s="177"/>
      <c r="B14" s="176"/>
      <c r="C14" s="175"/>
      <c r="D14" s="174"/>
      <c r="E14" s="173"/>
      <c r="F14" s="150">
        <f>D14*E14</f>
        <v>0</v>
      </c>
      <c r="G14" s="173"/>
      <c r="H14" s="168"/>
      <c r="I14" s="168"/>
      <c r="J14" s="168"/>
      <c r="K14" s="168">
        <f>F14</f>
        <v>0</v>
      </c>
      <c r="L14" s="168"/>
      <c r="M14" s="168"/>
      <c r="N14" s="168"/>
      <c r="O14" s="168"/>
      <c r="P14" s="168"/>
      <c r="Q14" s="168"/>
      <c r="R14" s="168"/>
      <c r="S14" s="149">
        <f t="shared" si="1"/>
        <v>0</v>
      </c>
    </row>
    <row r="15" spans="1:240" x14ac:dyDescent="0.3">
      <c r="B15" s="171"/>
      <c r="C15" s="172"/>
      <c r="D15" s="171"/>
      <c r="E15" s="170"/>
      <c r="F15" s="170"/>
      <c r="G15" s="170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8">
        <f t="shared" si="1"/>
        <v>0</v>
      </c>
    </row>
    <row r="16" spans="1:240" s="165" customFormat="1" ht="14.25" thickBot="1" x14ac:dyDescent="0.35">
      <c r="A16" s="163"/>
      <c r="B16" s="167"/>
      <c r="C16" s="167" t="s">
        <v>98</v>
      </c>
      <c r="D16" s="167"/>
      <c r="E16" s="166"/>
      <c r="F16" s="166">
        <f>+F10</f>
        <v>20000</v>
      </c>
      <c r="G16" s="166">
        <f t="shared" ref="G16:R16" si="3">+G10</f>
        <v>20000</v>
      </c>
      <c r="H16" s="166">
        <f t="shared" si="3"/>
        <v>0</v>
      </c>
      <c r="I16" s="166">
        <f t="shared" si="3"/>
        <v>0</v>
      </c>
      <c r="J16" s="166">
        <f t="shared" si="3"/>
        <v>0</v>
      </c>
      <c r="K16" s="166">
        <f t="shared" si="3"/>
        <v>0</v>
      </c>
      <c r="L16" s="166">
        <f t="shared" si="3"/>
        <v>0</v>
      </c>
      <c r="M16" s="166">
        <f t="shared" si="3"/>
        <v>0</v>
      </c>
      <c r="N16" s="166">
        <f t="shared" si="3"/>
        <v>0</v>
      </c>
      <c r="O16" s="166">
        <f t="shared" si="3"/>
        <v>0</v>
      </c>
      <c r="P16" s="166">
        <f t="shared" si="3"/>
        <v>0</v>
      </c>
      <c r="Q16" s="166">
        <f t="shared" si="3"/>
        <v>0</v>
      </c>
      <c r="R16" s="166">
        <f t="shared" si="3"/>
        <v>0</v>
      </c>
      <c r="S16" s="166">
        <f>+S10</f>
        <v>20000</v>
      </c>
    </row>
    <row r="17" spans="1:19" ht="14.25" thickTop="1" x14ac:dyDescent="0.3">
      <c r="S17" s="161">
        <f>+S16-F16</f>
        <v>0</v>
      </c>
    </row>
    <row r="25" spans="1:19" x14ac:dyDescent="0.3">
      <c r="A25" s="160"/>
      <c r="B25" s="160"/>
      <c r="D25" s="160"/>
      <c r="E25" s="164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</row>
    <row r="26" spans="1:19" x14ac:dyDescent="0.3">
      <c r="A26" s="160"/>
      <c r="B26" s="160"/>
      <c r="D26" s="160"/>
      <c r="E26" s="164"/>
      <c r="F26" s="164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</row>
    <row r="27" spans="1:19" x14ac:dyDescent="0.3">
      <c r="A27" s="160"/>
      <c r="B27" s="160"/>
      <c r="D27" s="160"/>
      <c r="E27" s="164"/>
      <c r="F27" s="164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</row>
    <row r="28" spans="1:19" x14ac:dyDescent="0.3">
      <c r="A28" s="160"/>
      <c r="B28" s="160"/>
      <c r="D28" s="160"/>
      <c r="E28" s="164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</row>
    <row r="29" spans="1:19" x14ac:dyDescent="0.3">
      <c r="A29" s="160"/>
      <c r="B29" s="160"/>
      <c r="D29" s="160"/>
      <c r="E29" s="164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</row>
    <row r="30" spans="1:19" x14ac:dyDescent="0.3">
      <c r="A30" s="160"/>
      <c r="B30" s="160"/>
      <c r="D30" s="160"/>
      <c r="E30" s="164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1:19" x14ac:dyDescent="0.3">
      <c r="A31" s="160"/>
      <c r="B31" s="160"/>
      <c r="D31" s="160"/>
      <c r="E31" s="164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</sheetData>
  <mergeCells count="5">
    <mergeCell ref="B2:F2"/>
    <mergeCell ref="B3:F3"/>
    <mergeCell ref="B4:F4"/>
    <mergeCell ref="B5:F5"/>
    <mergeCell ref="G7:S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50"/>
  <sheetViews>
    <sheetView topLeftCell="C1" workbookViewId="0">
      <pane ySplit="8" topLeftCell="A26" activePane="bottomLeft" state="frozen"/>
      <selection activeCell="F20" sqref="F20"/>
      <selection pane="bottomLeft" activeCell="F20" sqref="F20"/>
    </sheetView>
  </sheetViews>
  <sheetFormatPr baseColWidth="10" defaultColWidth="11.42578125" defaultRowHeight="13.5" x14ac:dyDescent="0.3"/>
  <cols>
    <col min="1" max="1" width="5.28515625" style="163" customWidth="1"/>
    <col min="2" max="2" width="6.85546875" style="162" customWidth="1"/>
    <col min="3" max="3" width="44.7109375" style="160" bestFit="1" customWidth="1"/>
    <col min="4" max="4" width="7.85546875" style="162" customWidth="1"/>
    <col min="5" max="5" width="9.28515625" style="161" customWidth="1"/>
    <col min="6" max="6" width="12" style="161" customWidth="1"/>
    <col min="7" max="7" width="13.28515625" style="161" customWidth="1"/>
    <col min="8" max="8" width="10.28515625" style="161" customWidth="1"/>
    <col min="9" max="9" width="10.85546875" style="161" customWidth="1"/>
    <col min="10" max="10" width="10" style="161" customWidth="1"/>
    <col min="11" max="11" width="10.28515625" style="161" customWidth="1"/>
    <col min="12" max="12" width="10.5703125" style="161" customWidth="1"/>
    <col min="13" max="13" width="10.42578125" style="161" customWidth="1"/>
    <col min="14" max="14" width="11.140625" style="161" customWidth="1"/>
    <col min="15" max="15" width="8.7109375" style="161" customWidth="1"/>
    <col min="16" max="16" width="10.5703125" style="161" customWidth="1"/>
    <col min="17" max="17" width="10.140625" style="161" customWidth="1"/>
    <col min="18" max="18" width="10.85546875" style="161" customWidth="1"/>
    <col min="19" max="19" width="11.42578125" style="161"/>
    <col min="20" max="16384" width="11.42578125" style="160"/>
  </cols>
  <sheetData>
    <row r="1" spans="1:240" ht="14.25" thickBot="1" x14ac:dyDescent="0.35"/>
    <row r="2" spans="1:240" s="178" customFormat="1" ht="19.899999999999999" customHeight="1" x14ac:dyDescent="0.35">
      <c r="A2" s="200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</row>
    <row r="3" spans="1:240" s="178" customFormat="1" ht="12" customHeight="1" x14ac:dyDescent="0.35">
      <c r="A3" s="200"/>
      <c r="B3" s="249" t="s">
        <v>121</v>
      </c>
      <c r="C3" s="250"/>
      <c r="D3" s="250"/>
      <c r="E3" s="250"/>
      <c r="F3" s="251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0"/>
      <c r="CB3" s="190"/>
      <c r="CC3" s="190"/>
      <c r="CD3" s="190"/>
      <c r="CE3" s="190"/>
      <c r="CF3" s="190"/>
      <c r="CG3" s="190"/>
      <c r="CH3" s="190"/>
      <c r="CI3" s="190"/>
      <c r="CJ3" s="190"/>
      <c r="CK3" s="190"/>
      <c r="CL3" s="190"/>
      <c r="CM3" s="190"/>
      <c r="CN3" s="190"/>
      <c r="CO3" s="190"/>
      <c r="CP3" s="190"/>
      <c r="CQ3" s="190"/>
      <c r="CR3" s="190"/>
      <c r="CS3" s="190"/>
      <c r="CT3" s="190"/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  <c r="ES3" s="190"/>
      <c r="ET3" s="190"/>
      <c r="EU3" s="190"/>
      <c r="EV3" s="190"/>
      <c r="EW3" s="190"/>
      <c r="EX3" s="190"/>
      <c r="EY3" s="190"/>
      <c r="EZ3" s="190"/>
      <c r="FA3" s="190"/>
      <c r="FB3" s="190"/>
      <c r="FC3" s="190"/>
      <c r="FD3" s="190"/>
      <c r="FE3" s="190"/>
      <c r="FF3" s="190"/>
      <c r="FG3" s="190"/>
      <c r="FH3" s="190"/>
      <c r="FI3" s="190"/>
      <c r="FJ3" s="190"/>
      <c r="FK3" s="190"/>
      <c r="FL3" s="190"/>
      <c r="FM3" s="190"/>
      <c r="FN3" s="190"/>
      <c r="FO3" s="190"/>
      <c r="FP3" s="190"/>
      <c r="FQ3" s="190"/>
      <c r="FR3" s="190"/>
      <c r="FS3" s="190"/>
      <c r="FT3" s="190"/>
      <c r="FU3" s="190"/>
      <c r="FV3" s="190"/>
      <c r="FW3" s="190"/>
      <c r="FX3" s="190"/>
      <c r="FY3" s="190"/>
      <c r="FZ3" s="190"/>
      <c r="GA3" s="190"/>
      <c r="GB3" s="190"/>
      <c r="GC3" s="190"/>
      <c r="GD3" s="190"/>
      <c r="GE3" s="190"/>
      <c r="GF3" s="190"/>
      <c r="GG3" s="190"/>
      <c r="GH3" s="190"/>
      <c r="GI3" s="190"/>
      <c r="GJ3" s="190"/>
      <c r="GK3" s="190"/>
      <c r="GL3" s="190"/>
      <c r="GM3" s="190"/>
      <c r="GN3" s="190"/>
      <c r="GO3" s="190"/>
      <c r="GP3" s="190"/>
      <c r="GQ3" s="190"/>
      <c r="GR3" s="190"/>
      <c r="GS3" s="190"/>
      <c r="GT3" s="190"/>
      <c r="GU3" s="190"/>
      <c r="GV3" s="190"/>
      <c r="GW3" s="190"/>
      <c r="GX3" s="190"/>
      <c r="GY3" s="190"/>
      <c r="GZ3" s="190"/>
      <c r="HA3" s="190"/>
      <c r="HB3" s="190"/>
      <c r="HC3" s="190"/>
      <c r="HD3" s="190"/>
      <c r="HE3" s="190"/>
      <c r="HF3" s="190"/>
      <c r="HG3" s="190"/>
      <c r="HH3" s="190"/>
      <c r="HI3" s="190"/>
      <c r="HJ3" s="190"/>
      <c r="HK3" s="190"/>
      <c r="HL3" s="190"/>
      <c r="HM3" s="190"/>
      <c r="HN3" s="190"/>
      <c r="HO3" s="190"/>
      <c r="HP3" s="190"/>
      <c r="HQ3" s="190"/>
      <c r="HR3" s="190"/>
      <c r="HS3" s="190"/>
      <c r="HT3" s="190"/>
      <c r="HU3" s="190"/>
      <c r="HV3" s="190"/>
      <c r="HW3" s="190"/>
      <c r="HX3" s="190"/>
      <c r="HY3" s="190"/>
      <c r="HZ3" s="190"/>
      <c r="IA3" s="190"/>
      <c r="IB3" s="190"/>
      <c r="IC3" s="190"/>
      <c r="ID3" s="190"/>
      <c r="IE3" s="190"/>
    </row>
    <row r="4" spans="1:240" s="178" customFormat="1" ht="18" x14ac:dyDescent="0.35">
      <c r="A4" s="200"/>
      <c r="B4" s="264" t="s">
        <v>119</v>
      </c>
      <c r="C4" s="265"/>
      <c r="D4" s="265"/>
      <c r="E4" s="265"/>
      <c r="F4" s="266"/>
      <c r="G4" s="191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  <c r="DD4" s="190"/>
      <c r="DE4" s="190"/>
      <c r="DF4" s="190"/>
      <c r="DG4" s="190"/>
      <c r="DH4" s="190"/>
      <c r="DI4" s="190"/>
      <c r="DJ4" s="190"/>
      <c r="DK4" s="190"/>
      <c r="DL4" s="190"/>
      <c r="DM4" s="190"/>
      <c r="DN4" s="190"/>
      <c r="DO4" s="190"/>
      <c r="DP4" s="190"/>
      <c r="DQ4" s="190"/>
      <c r="DR4" s="190"/>
      <c r="DS4" s="190"/>
      <c r="DT4" s="190"/>
      <c r="DU4" s="190"/>
      <c r="DV4" s="190"/>
      <c r="DW4" s="190"/>
      <c r="DX4" s="190"/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0"/>
      <c r="FV4" s="190"/>
      <c r="FW4" s="190"/>
      <c r="FX4" s="190"/>
      <c r="FY4" s="190"/>
      <c r="FZ4" s="190"/>
      <c r="GA4" s="190"/>
      <c r="GB4" s="190"/>
      <c r="GC4" s="190"/>
      <c r="GD4" s="190"/>
      <c r="GE4" s="190"/>
      <c r="GF4" s="190"/>
      <c r="GG4" s="190"/>
      <c r="GH4" s="190"/>
      <c r="GI4" s="190"/>
      <c r="GJ4" s="190"/>
      <c r="GK4" s="190"/>
      <c r="GL4" s="190"/>
      <c r="GM4" s="190"/>
      <c r="GN4" s="190"/>
      <c r="GO4" s="190"/>
      <c r="GP4" s="190"/>
      <c r="GQ4" s="190"/>
      <c r="GR4" s="190"/>
      <c r="GS4" s="190"/>
      <c r="GT4" s="190"/>
      <c r="GU4" s="190"/>
      <c r="GV4" s="190"/>
      <c r="GW4" s="190"/>
      <c r="GX4" s="190"/>
      <c r="GY4" s="190"/>
      <c r="GZ4" s="190"/>
      <c r="HA4" s="190"/>
      <c r="HB4" s="190"/>
      <c r="HC4" s="190"/>
      <c r="HD4" s="190"/>
      <c r="HE4" s="190"/>
      <c r="HF4" s="190"/>
      <c r="HG4" s="190"/>
      <c r="HH4" s="190"/>
      <c r="HI4" s="190"/>
      <c r="HJ4" s="190"/>
      <c r="HK4" s="190"/>
      <c r="HL4" s="190"/>
      <c r="HM4" s="190"/>
      <c r="HN4" s="190"/>
      <c r="HO4" s="190"/>
      <c r="HP4" s="190"/>
      <c r="HQ4" s="190"/>
      <c r="HR4" s="190"/>
      <c r="HS4" s="190"/>
      <c r="HT4" s="190"/>
      <c r="HU4" s="190"/>
      <c r="HV4" s="190"/>
      <c r="HW4" s="190"/>
      <c r="HX4" s="190"/>
      <c r="HY4" s="190"/>
      <c r="HZ4" s="190"/>
      <c r="IA4" s="190"/>
      <c r="IB4" s="190"/>
      <c r="IC4" s="190"/>
      <c r="ID4" s="190"/>
      <c r="IE4" s="190"/>
    </row>
    <row r="5" spans="1:240" s="178" customFormat="1" ht="18.75" thickBot="1" x14ac:dyDescent="0.4">
      <c r="A5" s="200"/>
      <c r="B5" s="267" t="s">
        <v>68</v>
      </c>
      <c r="C5" s="268"/>
      <c r="D5" s="268"/>
      <c r="E5" s="268"/>
      <c r="F5" s="26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</row>
    <row r="6" spans="1:240" hidden="1" x14ac:dyDescent="0.3"/>
    <row r="7" spans="1:240" s="178" customFormat="1" ht="15" x14ac:dyDescent="0.3">
      <c r="B7" s="198"/>
      <c r="D7" s="198"/>
      <c r="G7" s="258" t="s">
        <v>118</v>
      </c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60"/>
      <c r="T7" s="191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</row>
    <row r="8" spans="1:240" s="87" customFormat="1" ht="26.45" customHeight="1" x14ac:dyDescent="0.25">
      <c r="A8" s="129"/>
      <c r="B8" s="125" t="s">
        <v>137</v>
      </c>
      <c r="C8" s="125" t="s">
        <v>136</v>
      </c>
      <c r="D8" s="125" t="s">
        <v>74</v>
      </c>
      <c r="E8" s="124" t="s">
        <v>135</v>
      </c>
      <c r="F8" s="125" t="s">
        <v>98</v>
      </c>
      <c r="G8" s="155" t="s">
        <v>113</v>
      </c>
      <c r="H8" s="155" t="s">
        <v>112</v>
      </c>
      <c r="I8" s="155" t="s">
        <v>111</v>
      </c>
      <c r="J8" s="155" t="s">
        <v>110</v>
      </c>
      <c r="K8" s="155" t="s">
        <v>109</v>
      </c>
      <c r="L8" s="155" t="s">
        <v>108</v>
      </c>
      <c r="M8" s="155" t="s">
        <v>107</v>
      </c>
      <c r="N8" s="155" t="s">
        <v>106</v>
      </c>
      <c r="O8" s="155" t="s">
        <v>105</v>
      </c>
      <c r="P8" s="155" t="s">
        <v>104</v>
      </c>
      <c r="Q8" s="155" t="s">
        <v>103</v>
      </c>
      <c r="R8" s="155" t="s">
        <v>102</v>
      </c>
      <c r="S8" s="154" t="s">
        <v>98</v>
      </c>
    </row>
    <row r="9" spans="1:240" x14ac:dyDescent="0.3">
      <c r="B9" s="196"/>
      <c r="C9" s="197"/>
      <c r="D9" s="196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40" s="165" customFormat="1" ht="14.25" thickBot="1" x14ac:dyDescent="0.35">
      <c r="A10" s="163"/>
      <c r="B10" s="147">
        <v>3151</v>
      </c>
      <c r="C10" s="146" t="s">
        <v>133</v>
      </c>
      <c r="D10" s="183"/>
      <c r="E10" s="182"/>
      <c r="F10" s="181">
        <f t="shared" ref="F10:R10" si="0">F11+F12</f>
        <v>512430</v>
      </c>
      <c r="G10" s="181">
        <f t="shared" si="0"/>
        <v>0</v>
      </c>
      <c r="H10" s="181">
        <f t="shared" si="0"/>
        <v>0</v>
      </c>
      <c r="I10" s="181">
        <f t="shared" si="0"/>
        <v>0</v>
      </c>
      <c r="J10" s="194">
        <f t="shared" si="0"/>
        <v>0</v>
      </c>
      <c r="K10" s="194">
        <f t="shared" si="0"/>
        <v>0</v>
      </c>
      <c r="L10" s="194">
        <f t="shared" si="0"/>
        <v>0</v>
      </c>
      <c r="M10" s="194">
        <f t="shared" si="0"/>
        <v>0</v>
      </c>
      <c r="N10" s="194">
        <f t="shared" si="0"/>
        <v>0</v>
      </c>
      <c r="O10" s="194">
        <f t="shared" si="0"/>
        <v>0</v>
      </c>
      <c r="P10" s="194">
        <f t="shared" si="0"/>
        <v>0</v>
      </c>
      <c r="Q10" s="194">
        <f t="shared" si="0"/>
        <v>0</v>
      </c>
      <c r="R10" s="194">
        <f t="shared" si="0"/>
        <v>512430</v>
      </c>
      <c r="S10" s="181">
        <f t="shared" ref="S10:S12" si="1">SUM(G10:R10)</f>
        <v>512430</v>
      </c>
    </row>
    <row r="11" spans="1:240" s="178" customFormat="1" x14ac:dyDescent="0.3">
      <c r="A11" s="177"/>
      <c r="B11" s="179">
        <v>3151</v>
      </c>
      <c r="C11" s="180" t="str">
        <f>+'[4]COSTEO DE ACTIVIDADES'!$G$31</f>
        <v>4,000 planes celular (llamas y datos) Adquisición</v>
      </c>
      <c r="D11" s="204">
        <f>+'[4]COSTEO DE ACTIVIDADES'!$Q$29</f>
        <v>2208.75</v>
      </c>
      <c r="E11" s="150">
        <v>232</v>
      </c>
      <c r="F11" s="150">
        <f>+D11*E11</f>
        <v>512430</v>
      </c>
      <c r="G11" s="149"/>
      <c r="H11" s="149">
        <f t="shared" ref="H11:L12" si="2">+G11</f>
        <v>0</v>
      </c>
      <c r="I11" s="149">
        <f t="shared" si="2"/>
        <v>0</v>
      </c>
      <c r="J11" s="149">
        <f t="shared" si="2"/>
        <v>0</v>
      </c>
      <c r="K11" s="149">
        <f t="shared" si="2"/>
        <v>0</v>
      </c>
      <c r="L11" s="149">
        <f t="shared" si="2"/>
        <v>0</v>
      </c>
      <c r="M11" s="149">
        <v>0</v>
      </c>
      <c r="N11" s="149">
        <f>+M11</f>
        <v>0</v>
      </c>
      <c r="O11" s="149">
        <f>+N11</f>
        <v>0</v>
      </c>
      <c r="P11" s="149">
        <f>+O11</f>
        <v>0</v>
      </c>
      <c r="Q11" s="149">
        <f>+P11</f>
        <v>0</v>
      </c>
      <c r="R11" s="149">
        <f>+F11</f>
        <v>512430</v>
      </c>
      <c r="S11" s="149">
        <f t="shared" si="1"/>
        <v>512430</v>
      </c>
    </row>
    <row r="12" spans="1:240" x14ac:dyDescent="0.3">
      <c r="B12" s="174"/>
      <c r="C12" s="175"/>
      <c r="D12" s="174"/>
      <c r="E12" s="173"/>
      <c r="F12" s="173"/>
      <c r="G12" s="168">
        <f>+F12/7</f>
        <v>0</v>
      </c>
      <c r="H12" s="168">
        <f t="shared" si="2"/>
        <v>0</v>
      </c>
      <c r="I12" s="168">
        <f t="shared" si="2"/>
        <v>0</v>
      </c>
      <c r="J12" s="168">
        <f t="shared" si="2"/>
        <v>0</v>
      </c>
      <c r="K12" s="168">
        <f t="shared" si="2"/>
        <v>0</v>
      </c>
      <c r="L12" s="168">
        <f t="shared" si="2"/>
        <v>0</v>
      </c>
      <c r="M12" s="168">
        <f>+L12</f>
        <v>0</v>
      </c>
      <c r="N12" s="168">
        <v>0</v>
      </c>
      <c r="O12" s="168">
        <v>0</v>
      </c>
      <c r="P12" s="168">
        <v>0</v>
      </c>
      <c r="Q12" s="168">
        <v>0</v>
      </c>
      <c r="R12" s="168">
        <v>0</v>
      </c>
      <c r="S12" s="168">
        <f t="shared" si="1"/>
        <v>0</v>
      </c>
    </row>
    <row r="13" spans="1:240" s="165" customFormat="1" ht="14.25" thickBot="1" x14ac:dyDescent="0.35">
      <c r="A13" s="163"/>
      <c r="B13" s="147">
        <v>3531</v>
      </c>
      <c r="C13" s="146" t="s">
        <v>183</v>
      </c>
      <c r="D13" s="183"/>
      <c r="E13" s="182"/>
      <c r="F13" s="181">
        <f t="shared" ref="F13:R13" si="3">SUM(F14:F22)</f>
        <v>1355500</v>
      </c>
      <c r="G13" s="181">
        <f t="shared" si="3"/>
        <v>0</v>
      </c>
      <c r="H13" s="181">
        <f t="shared" si="3"/>
        <v>0</v>
      </c>
      <c r="I13" s="181">
        <f t="shared" si="3"/>
        <v>1143000</v>
      </c>
      <c r="J13" s="181">
        <f t="shared" si="3"/>
        <v>210000</v>
      </c>
      <c r="K13" s="181">
        <f t="shared" si="3"/>
        <v>0</v>
      </c>
      <c r="L13" s="181">
        <f t="shared" si="3"/>
        <v>2500</v>
      </c>
      <c r="M13" s="181">
        <f t="shared" si="3"/>
        <v>0</v>
      </c>
      <c r="N13" s="181">
        <f t="shared" si="3"/>
        <v>0</v>
      </c>
      <c r="O13" s="181">
        <f t="shared" si="3"/>
        <v>0</v>
      </c>
      <c r="P13" s="181">
        <f t="shared" si="3"/>
        <v>0</v>
      </c>
      <c r="Q13" s="181">
        <f t="shared" si="3"/>
        <v>0</v>
      </c>
      <c r="R13" s="181">
        <f t="shared" si="3"/>
        <v>0</v>
      </c>
      <c r="S13" s="181">
        <f t="shared" ref="S13:S22" si="4">SUM(G13:R13)</f>
        <v>1355500</v>
      </c>
    </row>
    <row r="14" spans="1:240" s="178" customFormat="1" x14ac:dyDescent="0.3">
      <c r="A14" s="177"/>
      <c r="B14" s="179">
        <v>3531</v>
      </c>
      <c r="C14" s="180" t="str">
        <f>+'[4]COSTEO DE ACTIVIDADES'!$G$17</f>
        <v xml:space="preserve">6 licencias Adobe  Renovación </v>
      </c>
      <c r="D14" s="179">
        <v>1</v>
      </c>
      <c r="E14" s="150">
        <v>80000</v>
      </c>
      <c r="F14" s="150">
        <f t="shared" ref="F14:F21" si="5">D14*E14</f>
        <v>80000</v>
      </c>
      <c r="G14" s="149">
        <v>0</v>
      </c>
      <c r="H14" s="149">
        <f t="shared" ref="H14:R22" si="6">G14</f>
        <v>0</v>
      </c>
      <c r="I14" s="149">
        <f>+'[4]COSTEO DE ACTIVIDADES'!$I$17</f>
        <v>80000</v>
      </c>
      <c r="J14" s="149">
        <v>0</v>
      </c>
      <c r="K14" s="149">
        <f t="shared" si="6"/>
        <v>0</v>
      </c>
      <c r="L14" s="149">
        <f t="shared" si="6"/>
        <v>0</v>
      </c>
      <c r="M14" s="149">
        <f t="shared" si="6"/>
        <v>0</v>
      </c>
      <c r="N14" s="149">
        <f t="shared" si="6"/>
        <v>0</v>
      </c>
      <c r="O14" s="149">
        <f t="shared" si="6"/>
        <v>0</v>
      </c>
      <c r="P14" s="149">
        <f t="shared" si="6"/>
        <v>0</v>
      </c>
      <c r="Q14" s="149">
        <f t="shared" si="6"/>
        <v>0</v>
      </c>
      <c r="R14" s="149">
        <f t="shared" si="6"/>
        <v>0</v>
      </c>
      <c r="S14" s="149">
        <f t="shared" si="4"/>
        <v>80000</v>
      </c>
    </row>
    <row r="15" spans="1:240" s="178" customFormat="1" x14ac:dyDescent="0.3">
      <c r="A15" s="177"/>
      <c r="B15" s="179">
        <v>3531</v>
      </c>
      <c r="C15" s="180" t="str">
        <f>+'[4]COSTEO DE ACTIVIDADES'!$G$18</f>
        <v xml:space="preserve">250 licencias antivirus Renovación </v>
      </c>
      <c r="D15" s="179">
        <v>1</v>
      </c>
      <c r="E15" s="150">
        <v>130000</v>
      </c>
      <c r="F15" s="150">
        <f t="shared" si="5"/>
        <v>130000</v>
      </c>
      <c r="G15" s="149">
        <v>0</v>
      </c>
      <c r="H15" s="149">
        <f t="shared" si="6"/>
        <v>0</v>
      </c>
      <c r="I15" s="149">
        <f>+'[4]COSTEO DE ACTIVIDADES'!$I$18</f>
        <v>130000</v>
      </c>
      <c r="J15" s="149">
        <v>0</v>
      </c>
      <c r="K15" s="149">
        <f t="shared" si="6"/>
        <v>0</v>
      </c>
      <c r="L15" s="149">
        <f t="shared" si="6"/>
        <v>0</v>
      </c>
      <c r="M15" s="149">
        <f t="shared" si="6"/>
        <v>0</v>
      </c>
      <c r="N15" s="149">
        <f t="shared" si="6"/>
        <v>0</v>
      </c>
      <c r="O15" s="149">
        <f t="shared" si="6"/>
        <v>0</v>
      </c>
      <c r="P15" s="149">
        <f t="shared" si="6"/>
        <v>0</v>
      </c>
      <c r="Q15" s="149">
        <f t="shared" si="6"/>
        <v>0</v>
      </c>
      <c r="R15" s="149">
        <f t="shared" si="6"/>
        <v>0</v>
      </c>
      <c r="S15" s="149">
        <f t="shared" si="4"/>
        <v>130000</v>
      </c>
    </row>
    <row r="16" spans="1:240" s="178" customFormat="1" x14ac:dyDescent="0.3">
      <c r="A16" s="177"/>
      <c r="B16" s="179">
        <v>3531</v>
      </c>
      <c r="C16" s="180" t="str">
        <f>+'[4]COSTEO DE ACTIVIDADES'!$G$19</f>
        <v>2 licencias de AutoCAD Renovación</v>
      </c>
      <c r="D16" s="179">
        <v>1</v>
      </c>
      <c r="E16" s="150">
        <v>18000</v>
      </c>
      <c r="F16" s="150">
        <f t="shared" si="5"/>
        <v>18000</v>
      </c>
      <c r="G16" s="149">
        <v>0</v>
      </c>
      <c r="H16" s="149">
        <f t="shared" si="6"/>
        <v>0</v>
      </c>
      <c r="I16" s="149">
        <f>+'[4]COSTEO DE ACTIVIDADES'!$I$19</f>
        <v>18000</v>
      </c>
      <c r="J16" s="149">
        <v>0</v>
      </c>
      <c r="K16" s="149">
        <f t="shared" si="6"/>
        <v>0</v>
      </c>
      <c r="L16" s="149">
        <f t="shared" si="6"/>
        <v>0</v>
      </c>
      <c r="M16" s="149">
        <f t="shared" si="6"/>
        <v>0</v>
      </c>
      <c r="N16" s="149">
        <f t="shared" si="6"/>
        <v>0</v>
      </c>
      <c r="O16" s="149">
        <f t="shared" si="6"/>
        <v>0</v>
      </c>
      <c r="P16" s="149">
        <f t="shared" si="6"/>
        <v>0</v>
      </c>
      <c r="Q16" s="149">
        <f t="shared" si="6"/>
        <v>0</v>
      </c>
      <c r="R16" s="149">
        <f t="shared" si="6"/>
        <v>0</v>
      </c>
      <c r="S16" s="149">
        <f t="shared" si="4"/>
        <v>18000</v>
      </c>
    </row>
    <row r="17" spans="1:19" s="178" customFormat="1" x14ac:dyDescent="0.3">
      <c r="A17" s="177"/>
      <c r="B17" s="179">
        <v>3531</v>
      </c>
      <c r="C17" s="180" t="str">
        <f>+'[4]COSTEO DE ACTIVIDADES'!$G$20</f>
        <v>2 pólizas mantenimiento escaners Renovación</v>
      </c>
      <c r="D17" s="179">
        <v>1</v>
      </c>
      <c r="E17" s="150">
        <v>210000</v>
      </c>
      <c r="F17" s="150">
        <f t="shared" si="5"/>
        <v>210000</v>
      </c>
      <c r="G17" s="149">
        <v>0</v>
      </c>
      <c r="H17" s="149">
        <f t="shared" si="6"/>
        <v>0</v>
      </c>
      <c r="I17" s="149">
        <v>0</v>
      </c>
      <c r="J17" s="149">
        <f>+'[4]COSTEO DE ACTIVIDADES'!$I$20</f>
        <v>210000</v>
      </c>
      <c r="K17" s="149">
        <v>0</v>
      </c>
      <c r="L17" s="149">
        <f t="shared" si="6"/>
        <v>0</v>
      </c>
      <c r="M17" s="149">
        <f t="shared" si="6"/>
        <v>0</v>
      </c>
      <c r="N17" s="149">
        <f t="shared" si="6"/>
        <v>0</v>
      </c>
      <c r="O17" s="149">
        <f t="shared" si="6"/>
        <v>0</v>
      </c>
      <c r="P17" s="149">
        <f t="shared" si="6"/>
        <v>0</v>
      </c>
      <c r="Q17" s="149">
        <f t="shared" si="6"/>
        <v>0</v>
      </c>
      <c r="R17" s="149">
        <f t="shared" si="6"/>
        <v>0</v>
      </c>
      <c r="S17" s="149">
        <f t="shared" si="4"/>
        <v>210000</v>
      </c>
    </row>
    <row r="18" spans="1:19" s="178" customFormat="1" x14ac:dyDescent="0.3">
      <c r="A18" s="177"/>
      <c r="B18" s="179">
        <v>3531</v>
      </c>
      <c r="C18" s="180" t="str">
        <f>+'[4]COSTEO DE ACTIVIDADES'!$G$21</f>
        <v>5 renovación de dominio  Renovación</v>
      </c>
      <c r="D18" s="179">
        <v>1</v>
      </c>
      <c r="E18" s="150">
        <v>2500</v>
      </c>
      <c r="F18" s="150">
        <f t="shared" si="5"/>
        <v>2500</v>
      </c>
      <c r="G18" s="149">
        <v>0</v>
      </c>
      <c r="H18" s="149">
        <f t="shared" si="6"/>
        <v>0</v>
      </c>
      <c r="I18" s="149">
        <v>0</v>
      </c>
      <c r="J18" s="149">
        <v>0</v>
      </c>
      <c r="K18" s="149">
        <f t="shared" ref="K18:M22" si="7">J18</f>
        <v>0</v>
      </c>
      <c r="L18" s="149">
        <v>2500</v>
      </c>
      <c r="M18" s="149">
        <v>0</v>
      </c>
      <c r="N18" s="149">
        <f t="shared" si="6"/>
        <v>0</v>
      </c>
      <c r="O18" s="149">
        <f t="shared" si="6"/>
        <v>0</v>
      </c>
      <c r="P18" s="149">
        <f t="shared" si="6"/>
        <v>0</v>
      </c>
      <c r="Q18" s="149">
        <f t="shared" si="6"/>
        <v>0</v>
      </c>
      <c r="R18" s="149">
        <f t="shared" si="6"/>
        <v>0</v>
      </c>
      <c r="S18" s="149">
        <f t="shared" si="4"/>
        <v>2500</v>
      </c>
    </row>
    <row r="19" spans="1:19" s="178" customFormat="1" x14ac:dyDescent="0.3">
      <c r="A19" s="177"/>
      <c r="B19" s="179">
        <v>3531</v>
      </c>
      <c r="C19" s="180" t="str">
        <f>+'[4]COSTEO DE ACTIVIDADES'!$G$22</f>
        <v>1 póliza de servicio FortiNet  Renovación</v>
      </c>
      <c r="D19" s="179">
        <v>1</v>
      </c>
      <c r="E19" s="150">
        <v>25000</v>
      </c>
      <c r="F19" s="150">
        <f t="shared" si="5"/>
        <v>25000</v>
      </c>
      <c r="G19" s="149">
        <v>0</v>
      </c>
      <c r="H19" s="149">
        <f t="shared" si="6"/>
        <v>0</v>
      </c>
      <c r="I19" s="149">
        <f>+'[4]COSTEO DE ACTIVIDADES'!$I$22</f>
        <v>25000</v>
      </c>
      <c r="J19" s="149">
        <v>0</v>
      </c>
      <c r="K19" s="149">
        <f t="shared" si="7"/>
        <v>0</v>
      </c>
      <c r="L19" s="149">
        <f t="shared" si="7"/>
        <v>0</v>
      </c>
      <c r="M19" s="149">
        <f t="shared" si="7"/>
        <v>0</v>
      </c>
      <c r="N19" s="149">
        <f t="shared" si="6"/>
        <v>0</v>
      </c>
      <c r="O19" s="149">
        <f t="shared" si="6"/>
        <v>0</v>
      </c>
      <c r="P19" s="149">
        <f t="shared" si="6"/>
        <v>0</v>
      </c>
      <c r="Q19" s="149">
        <f t="shared" si="6"/>
        <v>0</v>
      </c>
      <c r="R19" s="149">
        <f t="shared" si="6"/>
        <v>0</v>
      </c>
      <c r="S19" s="149">
        <f t="shared" si="4"/>
        <v>25000</v>
      </c>
    </row>
    <row r="20" spans="1:19" s="178" customFormat="1" x14ac:dyDescent="0.3">
      <c r="A20" s="177"/>
      <c r="B20" s="179">
        <v>3531</v>
      </c>
      <c r="C20" s="180" t="str">
        <f>+'[4]COSTEO DE ACTIVIDADES'!$G$25</f>
        <v>4 certificados de seguridad SSL Renovación</v>
      </c>
      <c r="D20" s="179">
        <v>1</v>
      </c>
      <c r="E20" s="150">
        <v>20000</v>
      </c>
      <c r="F20" s="150">
        <f t="shared" si="5"/>
        <v>20000</v>
      </c>
      <c r="G20" s="149">
        <v>0</v>
      </c>
      <c r="H20" s="149">
        <f t="shared" si="6"/>
        <v>0</v>
      </c>
      <c r="I20" s="149">
        <f>+'[4]COSTEO DE ACTIVIDADES'!$I$25</f>
        <v>20000</v>
      </c>
      <c r="J20" s="149">
        <v>0</v>
      </c>
      <c r="K20" s="149">
        <f t="shared" si="7"/>
        <v>0</v>
      </c>
      <c r="L20" s="149">
        <f t="shared" si="7"/>
        <v>0</v>
      </c>
      <c r="M20" s="149">
        <f t="shared" si="7"/>
        <v>0</v>
      </c>
      <c r="N20" s="149">
        <f t="shared" si="6"/>
        <v>0</v>
      </c>
      <c r="O20" s="149">
        <f t="shared" si="6"/>
        <v>0</v>
      </c>
      <c r="P20" s="149">
        <f t="shared" si="6"/>
        <v>0</v>
      </c>
      <c r="Q20" s="149">
        <f t="shared" si="6"/>
        <v>0</v>
      </c>
      <c r="R20" s="149">
        <f t="shared" si="6"/>
        <v>0</v>
      </c>
      <c r="S20" s="149">
        <f t="shared" si="4"/>
        <v>20000</v>
      </c>
    </row>
    <row r="21" spans="1:19" s="178" customFormat="1" x14ac:dyDescent="0.3">
      <c r="A21" s="177"/>
      <c r="B21" s="179">
        <v>3531</v>
      </c>
      <c r="C21" s="180" t="str">
        <f>+'[4]COSTEO DE ACTIVIDADES'!$G$26</f>
        <v>1 servicios de telecomunicaciones Renovación</v>
      </c>
      <c r="D21" s="179">
        <v>1</v>
      </c>
      <c r="E21" s="150">
        <v>860000</v>
      </c>
      <c r="F21" s="150">
        <f t="shared" si="5"/>
        <v>860000</v>
      </c>
      <c r="G21" s="149">
        <v>0</v>
      </c>
      <c r="H21" s="149">
        <f t="shared" si="6"/>
        <v>0</v>
      </c>
      <c r="I21" s="149">
        <f>+'[4]COSTEO DE ACTIVIDADES'!$I$26</f>
        <v>860000</v>
      </c>
      <c r="J21" s="149">
        <v>0</v>
      </c>
      <c r="K21" s="149">
        <f t="shared" si="7"/>
        <v>0</v>
      </c>
      <c r="L21" s="149">
        <f t="shared" si="7"/>
        <v>0</v>
      </c>
      <c r="M21" s="149">
        <f t="shared" si="7"/>
        <v>0</v>
      </c>
      <c r="N21" s="149">
        <f t="shared" si="6"/>
        <v>0</v>
      </c>
      <c r="O21" s="149">
        <f t="shared" si="6"/>
        <v>0</v>
      </c>
      <c r="P21" s="149">
        <f t="shared" si="6"/>
        <v>0</v>
      </c>
      <c r="Q21" s="149">
        <f t="shared" si="6"/>
        <v>0</v>
      </c>
      <c r="R21" s="149">
        <f t="shared" si="6"/>
        <v>0</v>
      </c>
      <c r="S21" s="149">
        <f t="shared" si="4"/>
        <v>860000</v>
      </c>
    </row>
    <row r="22" spans="1:19" s="178" customFormat="1" x14ac:dyDescent="0.3">
      <c r="A22" s="177"/>
      <c r="B22" s="179">
        <v>3531</v>
      </c>
      <c r="C22" s="180" t="str">
        <f>+'[4]COSTEO DE ACTIVIDADES'!$G$27</f>
        <v>3 membresías publicación aplicaciones moviles  Renovación</v>
      </c>
      <c r="D22" s="179">
        <v>1</v>
      </c>
      <c r="E22" s="150">
        <v>10000</v>
      </c>
      <c r="F22" s="150">
        <v>10000</v>
      </c>
      <c r="G22" s="149">
        <v>0</v>
      </c>
      <c r="H22" s="149">
        <f t="shared" si="6"/>
        <v>0</v>
      </c>
      <c r="I22" s="149">
        <f>+'[4]COSTEO DE ACTIVIDADES'!$I$27</f>
        <v>10000</v>
      </c>
      <c r="J22" s="149">
        <v>0</v>
      </c>
      <c r="K22" s="149">
        <f t="shared" si="7"/>
        <v>0</v>
      </c>
      <c r="L22" s="149">
        <f t="shared" si="7"/>
        <v>0</v>
      </c>
      <c r="M22" s="149">
        <f t="shared" si="7"/>
        <v>0</v>
      </c>
      <c r="N22" s="149">
        <f t="shared" si="6"/>
        <v>0</v>
      </c>
      <c r="O22" s="149">
        <f t="shared" si="6"/>
        <v>0</v>
      </c>
      <c r="P22" s="149">
        <f t="shared" si="6"/>
        <v>0</v>
      </c>
      <c r="Q22" s="149">
        <f t="shared" si="6"/>
        <v>0</v>
      </c>
      <c r="R22" s="149">
        <f t="shared" si="6"/>
        <v>0</v>
      </c>
      <c r="S22" s="149">
        <f t="shared" si="4"/>
        <v>10000</v>
      </c>
    </row>
    <row r="23" spans="1:19" s="165" customFormat="1" ht="14.25" thickBot="1" x14ac:dyDescent="0.35">
      <c r="A23" s="163"/>
      <c r="B23" s="147">
        <v>5641</v>
      </c>
      <c r="C23" s="146" t="s">
        <v>125</v>
      </c>
      <c r="D23" s="183"/>
      <c r="E23" s="182"/>
      <c r="F23" s="181">
        <f>F24+F25</f>
        <v>100000</v>
      </c>
      <c r="G23" s="181">
        <f t="shared" ref="G23:S23" si="8">G24+G25</f>
        <v>100000</v>
      </c>
      <c r="H23" s="181">
        <f t="shared" si="8"/>
        <v>0</v>
      </c>
      <c r="I23" s="181">
        <f t="shared" si="8"/>
        <v>0</v>
      </c>
      <c r="J23" s="181">
        <f t="shared" si="8"/>
        <v>0</v>
      </c>
      <c r="K23" s="181">
        <f t="shared" si="8"/>
        <v>0</v>
      </c>
      <c r="L23" s="181">
        <f t="shared" si="8"/>
        <v>0</v>
      </c>
      <c r="M23" s="181">
        <f t="shared" si="8"/>
        <v>0</v>
      </c>
      <c r="N23" s="181">
        <f t="shared" si="8"/>
        <v>0</v>
      </c>
      <c r="O23" s="181">
        <f t="shared" si="8"/>
        <v>0</v>
      </c>
      <c r="P23" s="181">
        <f t="shared" si="8"/>
        <v>0</v>
      </c>
      <c r="Q23" s="181">
        <f t="shared" si="8"/>
        <v>0</v>
      </c>
      <c r="R23" s="181">
        <f t="shared" si="8"/>
        <v>0</v>
      </c>
      <c r="S23" s="181">
        <f t="shared" si="8"/>
        <v>100000</v>
      </c>
    </row>
    <row r="24" spans="1:19" s="178" customFormat="1" x14ac:dyDescent="0.3">
      <c r="A24" s="177"/>
      <c r="B24" s="179">
        <v>5641</v>
      </c>
      <c r="C24" s="180" t="str">
        <f>+'[4]COSTEO DE ACTIVIDADES'!$G$29</f>
        <v>1 Aire acondicionado de precisión  Adquisición</v>
      </c>
      <c r="D24" s="179">
        <v>1</v>
      </c>
      <c r="E24" s="150">
        <v>100000</v>
      </c>
      <c r="F24" s="150">
        <f>D24*E24</f>
        <v>100000</v>
      </c>
      <c r="G24" s="149">
        <f>+'[4]COSTEO DE ACTIVIDADES'!$I$29</f>
        <v>100000</v>
      </c>
      <c r="H24" s="149">
        <v>0</v>
      </c>
      <c r="I24" s="149"/>
      <c r="J24" s="149">
        <f t="shared" ref="J24:R25" si="9">I24</f>
        <v>0</v>
      </c>
      <c r="K24" s="149">
        <f t="shared" si="9"/>
        <v>0</v>
      </c>
      <c r="L24" s="149">
        <f t="shared" si="9"/>
        <v>0</v>
      </c>
      <c r="M24" s="149">
        <f t="shared" si="9"/>
        <v>0</v>
      </c>
      <c r="N24" s="149">
        <f t="shared" si="9"/>
        <v>0</v>
      </c>
      <c r="O24" s="149">
        <f t="shared" si="9"/>
        <v>0</v>
      </c>
      <c r="P24" s="149">
        <f t="shared" si="9"/>
        <v>0</v>
      </c>
      <c r="Q24" s="149">
        <f t="shared" si="9"/>
        <v>0</v>
      </c>
      <c r="R24" s="149">
        <f t="shared" si="9"/>
        <v>0</v>
      </c>
      <c r="S24" s="149">
        <f>SUM(G24:R24)</f>
        <v>100000</v>
      </c>
    </row>
    <row r="25" spans="1:19" s="178" customFormat="1" x14ac:dyDescent="0.3">
      <c r="A25" s="177"/>
      <c r="B25" s="179">
        <v>5641</v>
      </c>
      <c r="C25" s="180"/>
      <c r="D25" s="179"/>
      <c r="E25" s="150"/>
      <c r="F25" s="150">
        <f>D25*E25</f>
        <v>0</v>
      </c>
      <c r="G25" s="149">
        <f>F25/2</f>
        <v>0</v>
      </c>
      <c r="H25" s="149">
        <f>G25</f>
        <v>0</v>
      </c>
      <c r="I25" s="149"/>
      <c r="J25" s="149">
        <f t="shared" si="9"/>
        <v>0</v>
      </c>
      <c r="K25" s="149">
        <f t="shared" si="9"/>
        <v>0</v>
      </c>
      <c r="L25" s="149">
        <f t="shared" si="9"/>
        <v>0</v>
      </c>
      <c r="M25" s="149">
        <f t="shared" si="9"/>
        <v>0</v>
      </c>
      <c r="N25" s="149">
        <f t="shared" si="9"/>
        <v>0</v>
      </c>
      <c r="O25" s="149">
        <f t="shared" si="9"/>
        <v>0</v>
      </c>
      <c r="P25" s="149">
        <f t="shared" si="9"/>
        <v>0</v>
      </c>
      <c r="Q25" s="149">
        <f t="shared" si="9"/>
        <v>0</v>
      </c>
      <c r="R25" s="149">
        <f t="shared" si="9"/>
        <v>0</v>
      </c>
      <c r="S25" s="149">
        <f t="shared" ref="S25:S34" si="10">SUM(G25:R25)</f>
        <v>0</v>
      </c>
    </row>
    <row r="26" spans="1:19" s="165" customFormat="1" ht="14.25" thickBot="1" x14ac:dyDescent="0.35">
      <c r="A26" s="163"/>
      <c r="B26" s="147">
        <v>5651</v>
      </c>
      <c r="C26" s="146" t="s">
        <v>124</v>
      </c>
      <c r="D26" s="183"/>
      <c r="E26" s="182"/>
      <c r="F26" s="181">
        <f>F27+F28</f>
        <v>8835000</v>
      </c>
      <c r="G26" s="181">
        <f t="shared" ref="G26:S26" si="11">G27+G28</f>
        <v>0</v>
      </c>
      <c r="H26" s="181">
        <f t="shared" si="11"/>
        <v>0</v>
      </c>
      <c r="I26" s="181">
        <f t="shared" si="11"/>
        <v>0</v>
      </c>
      <c r="J26" s="181">
        <f t="shared" si="11"/>
        <v>0</v>
      </c>
      <c r="K26" s="181">
        <f t="shared" si="11"/>
        <v>0</v>
      </c>
      <c r="L26" s="181">
        <f t="shared" si="11"/>
        <v>0</v>
      </c>
      <c r="M26" s="181">
        <f t="shared" si="11"/>
        <v>0</v>
      </c>
      <c r="N26" s="181">
        <f t="shared" si="11"/>
        <v>0</v>
      </c>
      <c r="O26" s="181">
        <f t="shared" si="11"/>
        <v>0</v>
      </c>
      <c r="P26" s="181">
        <f t="shared" si="11"/>
        <v>0</v>
      </c>
      <c r="Q26" s="181">
        <f t="shared" si="11"/>
        <v>0</v>
      </c>
      <c r="R26" s="181">
        <f t="shared" si="11"/>
        <v>8835000</v>
      </c>
      <c r="S26" s="181">
        <f t="shared" si="11"/>
        <v>8835000</v>
      </c>
    </row>
    <row r="27" spans="1:19" s="178" customFormat="1" x14ac:dyDescent="0.3">
      <c r="A27" s="177"/>
      <c r="B27" s="179">
        <v>5651</v>
      </c>
      <c r="C27" s="180" t="str">
        <f>+'[4]COSTEO DE ACTIVIDADES'!$G$30</f>
        <v>4,000 teléfonos inteligentes  Adquisición</v>
      </c>
      <c r="D27" s="204">
        <f>+'[4]COSTEO DE ACTIVIDADES'!$Q$29</f>
        <v>2208.75</v>
      </c>
      <c r="E27" s="150">
        <v>4000</v>
      </c>
      <c r="F27" s="150">
        <f>D27*E27</f>
        <v>8835000</v>
      </c>
      <c r="G27" s="149">
        <v>0</v>
      </c>
      <c r="H27" s="149">
        <v>0</v>
      </c>
      <c r="I27" s="149">
        <v>0</v>
      </c>
      <c r="J27" s="149">
        <f t="shared" ref="J27:R28" si="12">I27</f>
        <v>0</v>
      </c>
      <c r="K27" s="149">
        <f t="shared" si="12"/>
        <v>0</v>
      </c>
      <c r="L27" s="149">
        <f t="shared" si="12"/>
        <v>0</v>
      </c>
      <c r="M27" s="149">
        <f t="shared" si="12"/>
        <v>0</v>
      </c>
      <c r="N27" s="149">
        <f t="shared" si="12"/>
        <v>0</v>
      </c>
      <c r="O27" s="149">
        <f t="shared" si="12"/>
        <v>0</v>
      </c>
      <c r="P27" s="149">
        <f t="shared" si="12"/>
        <v>0</v>
      </c>
      <c r="Q27" s="149">
        <f t="shared" si="12"/>
        <v>0</v>
      </c>
      <c r="R27" s="149">
        <f>+F27</f>
        <v>8835000</v>
      </c>
      <c r="S27" s="149">
        <f>SUM(G27:R27)</f>
        <v>8835000</v>
      </c>
    </row>
    <row r="28" spans="1:19" s="178" customFormat="1" x14ac:dyDescent="0.3">
      <c r="A28" s="177"/>
      <c r="B28" s="179">
        <v>5651</v>
      </c>
      <c r="C28" s="180"/>
      <c r="D28" s="179"/>
      <c r="E28" s="150"/>
      <c r="F28" s="150">
        <f>D28*E28</f>
        <v>0</v>
      </c>
      <c r="G28" s="149">
        <f>F28/2</f>
        <v>0</v>
      </c>
      <c r="H28" s="149">
        <f>G28</f>
        <v>0</v>
      </c>
      <c r="I28" s="149"/>
      <c r="J28" s="149">
        <f t="shared" si="12"/>
        <v>0</v>
      </c>
      <c r="K28" s="149">
        <f t="shared" si="12"/>
        <v>0</v>
      </c>
      <c r="L28" s="149">
        <f t="shared" si="12"/>
        <v>0</v>
      </c>
      <c r="M28" s="149">
        <f t="shared" si="12"/>
        <v>0</v>
      </c>
      <c r="N28" s="149">
        <f t="shared" si="12"/>
        <v>0</v>
      </c>
      <c r="O28" s="149">
        <f t="shared" si="12"/>
        <v>0</v>
      </c>
      <c r="P28" s="149">
        <f t="shared" si="12"/>
        <v>0</v>
      </c>
      <c r="Q28" s="149">
        <f t="shared" si="12"/>
        <v>0</v>
      </c>
      <c r="R28" s="149">
        <f t="shared" si="12"/>
        <v>0</v>
      </c>
      <c r="S28" s="149">
        <f t="shared" ref="S28" si="13">SUM(G28:R28)</f>
        <v>0</v>
      </c>
    </row>
    <row r="29" spans="1:19" s="165" customFormat="1" ht="14.25" thickBot="1" x14ac:dyDescent="0.35">
      <c r="A29" s="163"/>
      <c r="B29" s="147">
        <v>5971</v>
      </c>
      <c r="C29" s="146" t="s">
        <v>122</v>
      </c>
      <c r="D29" s="183"/>
      <c r="E29" s="182"/>
      <c r="F29" s="181">
        <f>SUM(F30:F34)</f>
        <v>365000</v>
      </c>
      <c r="G29" s="181">
        <f t="shared" ref="G29:R29" si="14">SUM(G30:G34)</f>
        <v>320000</v>
      </c>
      <c r="H29" s="181">
        <f t="shared" si="14"/>
        <v>0</v>
      </c>
      <c r="I29" s="181">
        <f t="shared" si="14"/>
        <v>0</v>
      </c>
      <c r="J29" s="181">
        <f t="shared" si="14"/>
        <v>45000</v>
      </c>
      <c r="K29" s="181">
        <f t="shared" si="14"/>
        <v>0</v>
      </c>
      <c r="L29" s="181">
        <f t="shared" si="14"/>
        <v>0</v>
      </c>
      <c r="M29" s="181">
        <f t="shared" si="14"/>
        <v>0</v>
      </c>
      <c r="N29" s="181">
        <f t="shared" si="14"/>
        <v>0</v>
      </c>
      <c r="O29" s="181">
        <f t="shared" si="14"/>
        <v>0</v>
      </c>
      <c r="P29" s="181">
        <f t="shared" si="14"/>
        <v>0</v>
      </c>
      <c r="Q29" s="181">
        <f t="shared" si="14"/>
        <v>0</v>
      </c>
      <c r="R29" s="181">
        <f t="shared" si="14"/>
        <v>0</v>
      </c>
      <c r="S29" s="181">
        <f t="shared" si="10"/>
        <v>365000</v>
      </c>
    </row>
    <row r="30" spans="1:19" s="178" customFormat="1" x14ac:dyDescent="0.3">
      <c r="A30" s="177"/>
      <c r="B30" s="179">
        <v>5971</v>
      </c>
      <c r="C30" s="180" t="str">
        <f>+'[4]COSTEO DE ACTIVIDADES'!$G$16</f>
        <v xml:space="preserve">7 licencias PHPStorm  Adquisición </v>
      </c>
      <c r="D30" s="179">
        <v>1</v>
      </c>
      <c r="E30" s="150">
        <f>+'[4]COSTEO DE ACTIVIDADES'!$I$16</f>
        <v>45000</v>
      </c>
      <c r="F30" s="150">
        <f>D30*E30</f>
        <v>45000</v>
      </c>
      <c r="G30" s="149">
        <v>0</v>
      </c>
      <c r="H30" s="149">
        <v>0</v>
      </c>
      <c r="I30" s="149">
        <f t="shared" ref="I30:R31" si="15">H30</f>
        <v>0</v>
      </c>
      <c r="J30" s="149">
        <f>+'[4]COSTEO DE ACTIVIDADES'!$I$16</f>
        <v>45000</v>
      </c>
      <c r="K30" s="149"/>
      <c r="L30" s="149">
        <f t="shared" si="15"/>
        <v>0</v>
      </c>
      <c r="M30" s="149">
        <f t="shared" si="15"/>
        <v>0</v>
      </c>
      <c r="N30" s="149">
        <f t="shared" si="15"/>
        <v>0</v>
      </c>
      <c r="O30" s="149">
        <f t="shared" si="15"/>
        <v>0</v>
      </c>
      <c r="P30" s="149">
        <f t="shared" si="15"/>
        <v>0</v>
      </c>
      <c r="Q30" s="149">
        <f t="shared" si="15"/>
        <v>0</v>
      </c>
      <c r="R30" s="149">
        <f t="shared" si="15"/>
        <v>0</v>
      </c>
      <c r="S30" s="149">
        <f t="shared" si="10"/>
        <v>45000</v>
      </c>
    </row>
    <row r="31" spans="1:19" x14ac:dyDescent="0.3">
      <c r="A31" s="177"/>
      <c r="B31" s="176">
        <v>5971</v>
      </c>
      <c r="C31" s="175" t="str">
        <f>+'[4]COSTEO DE ACTIVIDADES'!$G$23</f>
        <v>1 póliza de servicio de equipos de red  Adquisición</v>
      </c>
      <c r="D31" s="174">
        <v>1</v>
      </c>
      <c r="E31" s="173">
        <v>250000</v>
      </c>
      <c r="F31" s="150">
        <f>D31*E31</f>
        <v>250000</v>
      </c>
      <c r="G31" s="173">
        <f>+'[4]COSTEO DE ACTIVIDADES'!$I$23</f>
        <v>250000</v>
      </c>
      <c r="H31" s="168">
        <v>0</v>
      </c>
      <c r="I31" s="168">
        <f t="shared" si="15"/>
        <v>0</v>
      </c>
      <c r="J31" s="168">
        <f>I31</f>
        <v>0</v>
      </c>
      <c r="K31" s="168">
        <f>J31</f>
        <v>0</v>
      </c>
      <c r="L31" s="168">
        <f t="shared" si="15"/>
        <v>0</v>
      </c>
      <c r="M31" s="168">
        <f t="shared" si="15"/>
        <v>0</v>
      </c>
      <c r="N31" s="168">
        <f t="shared" si="15"/>
        <v>0</v>
      </c>
      <c r="O31" s="168">
        <f t="shared" si="15"/>
        <v>0</v>
      </c>
      <c r="P31" s="168">
        <f t="shared" si="15"/>
        <v>0</v>
      </c>
      <c r="Q31" s="168">
        <f t="shared" si="15"/>
        <v>0</v>
      </c>
      <c r="R31" s="168">
        <f t="shared" si="15"/>
        <v>0</v>
      </c>
      <c r="S31" s="149">
        <f t="shared" si="10"/>
        <v>250000</v>
      </c>
    </row>
    <row r="32" spans="1:19" x14ac:dyDescent="0.3">
      <c r="A32" s="177"/>
      <c r="B32" s="176">
        <v>5971</v>
      </c>
      <c r="C32" s="175" t="str">
        <f>+'[4]COSTEO DE ACTIVIDADES'!$G$24</f>
        <v>1 póliza de mantenimiento y partes UPS Adquisición</v>
      </c>
      <c r="D32" s="174">
        <v>1</v>
      </c>
      <c r="E32" s="173">
        <v>40000</v>
      </c>
      <c r="F32" s="150">
        <f>D32*E32</f>
        <v>40000</v>
      </c>
      <c r="G32" s="173">
        <f>+'[4]COSTEO DE ACTIVIDADES'!$I$24</f>
        <v>40000</v>
      </c>
      <c r="H32" s="168"/>
      <c r="I32" s="168"/>
      <c r="J32" s="168"/>
      <c r="K32" s="168">
        <v>0</v>
      </c>
      <c r="L32" s="168"/>
      <c r="M32" s="168"/>
      <c r="N32" s="168"/>
      <c r="O32" s="168"/>
      <c r="P32" s="168"/>
      <c r="Q32" s="168"/>
      <c r="R32" s="168"/>
      <c r="S32" s="149">
        <f t="shared" si="10"/>
        <v>40000</v>
      </c>
    </row>
    <row r="33" spans="1:19" x14ac:dyDescent="0.3">
      <c r="A33" s="177"/>
      <c r="B33" s="176">
        <v>5971</v>
      </c>
      <c r="C33" s="175" t="str">
        <f>+'[4]COSTEO DE ACTIVIDADES'!$G$28</f>
        <v>2 Poliza de mantenimiento de Aires acondicionados de Site Adquisición</v>
      </c>
      <c r="D33" s="174">
        <v>1</v>
      </c>
      <c r="E33" s="173">
        <v>30000</v>
      </c>
      <c r="F33" s="150">
        <f>D33*E33</f>
        <v>30000</v>
      </c>
      <c r="G33" s="173">
        <f>+'[4]COSTEO DE ACTIVIDADES'!$I$28</f>
        <v>30000</v>
      </c>
      <c r="H33" s="168"/>
      <c r="I33" s="168"/>
      <c r="J33" s="168"/>
      <c r="K33" s="168">
        <v>0</v>
      </c>
      <c r="L33" s="168"/>
      <c r="M33" s="168"/>
      <c r="N33" s="168"/>
      <c r="O33" s="168"/>
      <c r="P33" s="168"/>
      <c r="Q33" s="168"/>
      <c r="R33" s="168"/>
      <c r="S33" s="149">
        <f t="shared" si="10"/>
        <v>30000</v>
      </c>
    </row>
    <row r="34" spans="1:19" x14ac:dyDescent="0.3">
      <c r="B34" s="171"/>
      <c r="C34" s="172"/>
      <c r="D34" s="171"/>
      <c r="E34" s="170"/>
      <c r="F34" s="170"/>
      <c r="G34" s="170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8">
        <f t="shared" si="10"/>
        <v>0</v>
      </c>
    </row>
    <row r="35" spans="1:19" s="165" customFormat="1" ht="14.25" thickBot="1" x14ac:dyDescent="0.35">
      <c r="A35" s="163"/>
      <c r="B35" s="167"/>
      <c r="C35" s="167" t="s">
        <v>98</v>
      </c>
      <c r="D35" s="167"/>
      <c r="E35" s="166"/>
      <c r="F35" s="166">
        <f>+F29+F26+F23+F13+F10</f>
        <v>11167930</v>
      </c>
      <c r="G35" s="166">
        <f>+G29+G26+G23+G13+G10</f>
        <v>420000</v>
      </c>
      <c r="H35" s="166">
        <f t="shared" ref="H35:R35" si="16">+H29+H26+H23+H13+H10</f>
        <v>0</v>
      </c>
      <c r="I35" s="166">
        <f t="shared" si="16"/>
        <v>1143000</v>
      </c>
      <c r="J35" s="166">
        <f t="shared" si="16"/>
        <v>255000</v>
      </c>
      <c r="K35" s="166">
        <f t="shared" si="16"/>
        <v>0</v>
      </c>
      <c r="L35" s="166">
        <f t="shared" si="16"/>
        <v>2500</v>
      </c>
      <c r="M35" s="166">
        <f t="shared" si="16"/>
        <v>0</v>
      </c>
      <c r="N35" s="166">
        <f t="shared" si="16"/>
        <v>0</v>
      </c>
      <c r="O35" s="166">
        <f t="shared" si="16"/>
        <v>0</v>
      </c>
      <c r="P35" s="166">
        <f t="shared" si="16"/>
        <v>0</v>
      </c>
      <c r="Q35" s="166">
        <f t="shared" si="16"/>
        <v>0</v>
      </c>
      <c r="R35" s="166">
        <f t="shared" si="16"/>
        <v>9347430</v>
      </c>
      <c r="S35" s="166">
        <f>SUM(G35:R35)</f>
        <v>11167930</v>
      </c>
    </row>
    <row r="36" spans="1:19" ht="14.25" thickTop="1" x14ac:dyDescent="0.3">
      <c r="S36" s="161">
        <f>+S35-F35</f>
        <v>0</v>
      </c>
    </row>
    <row r="37" spans="1:19" x14ac:dyDescent="0.3">
      <c r="E37" s="205" t="s">
        <v>192</v>
      </c>
      <c r="F37" s="161">
        <f>+F26+F10</f>
        <v>9347430</v>
      </c>
      <c r="G37" s="161">
        <f>+'INTEGRAC. INFORMATICA'!F11</f>
        <v>290000</v>
      </c>
      <c r="H37" s="161">
        <f>+G37+F37</f>
        <v>9637430</v>
      </c>
      <c r="I37" s="161" t="s">
        <v>193</v>
      </c>
    </row>
    <row r="38" spans="1:19" x14ac:dyDescent="0.3">
      <c r="E38" s="205" t="s">
        <v>194</v>
      </c>
      <c r="F38" s="161">
        <f>+F35-F37</f>
        <v>1820500</v>
      </c>
    </row>
    <row r="40" spans="1:19" x14ac:dyDescent="0.3">
      <c r="F40" s="161">
        <f>290000+F37</f>
        <v>9637430</v>
      </c>
    </row>
    <row r="42" spans="1:19" x14ac:dyDescent="0.3">
      <c r="F42" s="161">
        <f>+F38</f>
        <v>1820500</v>
      </c>
    </row>
    <row r="43" spans="1:19" x14ac:dyDescent="0.3">
      <c r="F43" s="195">
        <f>+'INTEGRAC. INFORMATICA'!F12+'INTEGRAC. INFORMATICA'!F15+'INTEGRAC. INFORMATICA'!F16</f>
        <v>4250000</v>
      </c>
    </row>
    <row r="44" spans="1:19" x14ac:dyDescent="0.3">
      <c r="A44" s="160"/>
      <c r="B44" s="160"/>
      <c r="D44" s="160"/>
      <c r="E44" s="164"/>
      <c r="F44" s="161">
        <f>+F42+F43</f>
        <v>6070500</v>
      </c>
      <c r="G44" s="160" t="s">
        <v>195</v>
      </c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</row>
    <row r="45" spans="1:19" x14ac:dyDescent="0.3">
      <c r="A45" s="160"/>
      <c r="B45" s="160"/>
      <c r="D45" s="160"/>
      <c r="E45" s="164"/>
      <c r="F45" s="164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</row>
    <row r="46" spans="1:19" x14ac:dyDescent="0.3">
      <c r="A46" s="160"/>
      <c r="B46" s="160"/>
      <c r="D46" s="160"/>
      <c r="E46" s="164"/>
      <c r="F46" s="164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</row>
    <row r="47" spans="1:19" x14ac:dyDescent="0.3">
      <c r="A47" s="160"/>
      <c r="B47" s="160"/>
      <c r="D47" s="160"/>
      <c r="E47" s="164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</row>
    <row r="48" spans="1:19" x14ac:dyDescent="0.3">
      <c r="A48" s="160"/>
      <c r="B48" s="160"/>
      <c r="D48" s="160"/>
      <c r="E48" s="164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</row>
    <row r="49" spans="1:19" x14ac:dyDescent="0.3">
      <c r="A49" s="160"/>
      <c r="B49" s="160"/>
      <c r="D49" s="160"/>
      <c r="E49" s="164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</row>
    <row r="50" spans="1:19" x14ac:dyDescent="0.3">
      <c r="A50" s="160"/>
      <c r="B50" s="160"/>
      <c r="D50" s="160"/>
      <c r="E50" s="164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</row>
  </sheetData>
  <mergeCells count="5">
    <mergeCell ref="B2:F2"/>
    <mergeCell ref="B3:F3"/>
    <mergeCell ref="B4:F4"/>
    <mergeCell ref="B5:F5"/>
    <mergeCell ref="G7:S7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138"/>
  <sheetViews>
    <sheetView topLeftCell="A4" workbookViewId="0">
      <selection activeCell="F20" sqref="F20"/>
    </sheetView>
  </sheetViews>
  <sheetFormatPr baseColWidth="10" defaultColWidth="11.42578125" defaultRowHeight="13.5" x14ac:dyDescent="0.3"/>
  <cols>
    <col min="1" max="1" width="5.28515625" style="163" customWidth="1"/>
    <col min="2" max="2" width="6.85546875" style="162" customWidth="1"/>
    <col min="3" max="3" width="44.7109375" style="160" bestFit="1" customWidth="1"/>
    <col min="4" max="4" width="7.85546875" style="162" customWidth="1"/>
    <col min="5" max="5" width="9.28515625" style="161" customWidth="1"/>
    <col min="6" max="6" width="12" style="161" customWidth="1"/>
    <col min="7" max="7" width="13.28515625" style="161" customWidth="1"/>
    <col min="8" max="8" width="10.28515625" style="161" customWidth="1"/>
    <col min="9" max="9" width="10.85546875" style="161" customWidth="1"/>
    <col min="10" max="10" width="10" style="161" customWidth="1"/>
    <col min="11" max="11" width="10.28515625" style="161" customWidth="1"/>
    <col min="12" max="12" width="10.5703125" style="161" customWidth="1"/>
    <col min="13" max="13" width="10.42578125" style="161" customWidth="1"/>
    <col min="14" max="14" width="11.140625" style="161" customWidth="1"/>
    <col min="15" max="15" width="8.7109375" style="161" customWidth="1"/>
    <col min="16" max="16" width="10.5703125" style="161" customWidth="1"/>
    <col min="17" max="17" width="10.140625" style="161" customWidth="1"/>
    <col min="18" max="18" width="10.85546875" style="161" customWidth="1"/>
    <col min="19" max="19" width="11.42578125" style="161"/>
    <col min="20" max="16384" width="11.42578125" style="160"/>
  </cols>
  <sheetData>
    <row r="1" spans="1:240" ht="14.25" thickBot="1" x14ac:dyDescent="0.35"/>
    <row r="2" spans="1:240" s="178" customFormat="1" ht="19.899999999999999" customHeight="1" x14ac:dyDescent="0.35">
      <c r="A2" s="200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</row>
    <row r="3" spans="1:240" s="178" customFormat="1" ht="12" customHeight="1" x14ac:dyDescent="0.35">
      <c r="A3" s="200"/>
      <c r="B3" s="249" t="s">
        <v>121</v>
      </c>
      <c r="C3" s="250"/>
      <c r="D3" s="250"/>
      <c r="E3" s="250"/>
      <c r="F3" s="251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0"/>
      <c r="CB3" s="190"/>
      <c r="CC3" s="190"/>
      <c r="CD3" s="190"/>
      <c r="CE3" s="190"/>
      <c r="CF3" s="190"/>
      <c r="CG3" s="190"/>
      <c r="CH3" s="190"/>
      <c r="CI3" s="190"/>
      <c r="CJ3" s="190"/>
      <c r="CK3" s="190"/>
      <c r="CL3" s="190"/>
      <c r="CM3" s="190"/>
      <c r="CN3" s="190"/>
      <c r="CO3" s="190"/>
      <c r="CP3" s="190"/>
      <c r="CQ3" s="190"/>
      <c r="CR3" s="190"/>
      <c r="CS3" s="190"/>
      <c r="CT3" s="190"/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  <c r="ES3" s="190"/>
      <c r="ET3" s="190"/>
      <c r="EU3" s="190"/>
      <c r="EV3" s="190"/>
      <c r="EW3" s="190"/>
      <c r="EX3" s="190"/>
      <c r="EY3" s="190"/>
      <c r="EZ3" s="190"/>
      <c r="FA3" s="190"/>
      <c r="FB3" s="190"/>
      <c r="FC3" s="190"/>
      <c r="FD3" s="190"/>
      <c r="FE3" s="190"/>
      <c r="FF3" s="190"/>
      <c r="FG3" s="190"/>
      <c r="FH3" s="190"/>
      <c r="FI3" s="190"/>
      <c r="FJ3" s="190"/>
      <c r="FK3" s="190"/>
      <c r="FL3" s="190"/>
      <c r="FM3" s="190"/>
      <c r="FN3" s="190"/>
      <c r="FO3" s="190"/>
      <c r="FP3" s="190"/>
      <c r="FQ3" s="190"/>
      <c r="FR3" s="190"/>
      <c r="FS3" s="190"/>
      <c r="FT3" s="190"/>
      <c r="FU3" s="190"/>
      <c r="FV3" s="190"/>
      <c r="FW3" s="190"/>
      <c r="FX3" s="190"/>
      <c r="FY3" s="190"/>
      <c r="FZ3" s="190"/>
      <c r="GA3" s="190"/>
      <c r="GB3" s="190"/>
      <c r="GC3" s="190"/>
      <c r="GD3" s="190"/>
      <c r="GE3" s="190"/>
      <c r="GF3" s="190"/>
      <c r="GG3" s="190"/>
      <c r="GH3" s="190"/>
      <c r="GI3" s="190"/>
      <c r="GJ3" s="190"/>
      <c r="GK3" s="190"/>
      <c r="GL3" s="190"/>
      <c r="GM3" s="190"/>
      <c r="GN3" s="190"/>
      <c r="GO3" s="190"/>
      <c r="GP3" s="190"/>
      <c r="GQ3" s="190"/>
      <c r="GR3" s="190"/>
      <c r="GS3" s="190"/>
      <c r="GT3" s="190"/>
      <c r="GU3" s="190"/>
      <c r="GV3" s="190"/>
      <c r="GW3" s="190"/>
      <c r="GX3" s="190"/>
      <c r="GY3" s="190"/>
      <c r="GZ3" s="190"/>
      <c r="HA3" s="190"/>
      <c r="HB3" s="190"/>
      <c r="HC3" s="190"/>
      <c r="HD3" s="190"/>
      <c r="HE3" s="190"/>
      <c r="HF3" s="190"/>
      <c r="HG3" s="190"/>
      <c r="HH3" s="190"/>
      <c r="HI3" s="190"/>
      <c r="HJ3" s="190"/>
      <c r="HK3" s="190"/>
      <c r="HL3" s="190"/>
      <c r="HM3" s="190"/>
      <c r="HN3" s="190"/>
      <c r="HO3" s="190"/>
      <c r="HP3" s="190"/>
      <c r="HQ3" s="190"/>
      <c r="HR3" s="190"/>
      <c r="HS3" s="190"/>
      <c r="HT3" s="190"/>
      <c r="HU3" s="190"/>
      <c r="HV3" s="190"/>
      <c r="HW3" s="190"/>
      <c r="HX3" s="190"/>
      <c r="HY3" s="190"/>
      <c r="HZ3" s="190"/>
      <c r="IA3" s="190"/>
      <c r="IB3" s="190"/>
      <c r="IC3" s="190"/>
      <c r="ID3" s="190"/>
      <c r="IE3" s="190"/>
    </row>
    <row r="4" spans="1:240" s="178" customFormat="1" ht="18" x14ac:dyDescent="0.35">
      <c r="A4" s="200"/>
      <c r="B4" s="264" t="s">
        <v>119</v>
      </c>
      <c r="C4" s="265"/>
      <c r="D4" s="265"/>
      <c r="E4" s="265"/>
      <c r="F4" s="266"/>
      <c r="G4" s="191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  <c r="DD4" s="190"/>
      <c r="DE4" s="190"/>
      <c r="DF4" s="190"/>
      <c r="DG4" s="190"/>
      <c r="DH4" s="190"/>
      <c r="DI4" s="190"/>
      <c r="DJ4" s="190"/>
      <c r="DK4" s="190"/>
      <c r="DL4" s="190"/>
      <c r="DM4" s="190"/>
      <c r="DN4" s="190"/>
      <c r="DO4" s="190"/>
      <c r="DP4" s="190"/>
      <c r="DQ4" s="190"/>
      <c r="DR4" s="190"/>
      <c r="DS4" s="190"/>
      <c r="DT4" s="190"/>
      <c r="DU4" s="190"/>
      <c r="DV4" s="190"/>
      <c r="DW4" s="190"/>
      <c r="DX4" s="190"/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0"/>
      <c r="FV4" s="190"/>
      <c r="FW4" s="190"/>
      <c r="FX4" s="190"/>
      <c r="FY4" s="190"/>
      <c r="FZ4" s="190"/>
      <c r="GA4" s="190"/>
      <c r="GB4" s="190"/>
      <c r="GC4" s="190"/>
      <c r="GD4" s="190"/>
      <c r="GE4" s="190"/>
      <c r="GF4" s="190"/>
      <c r="GG4" s="190"/>
      <c r="GH4" s="190"/>
      <c r="GI4" s="190"/>
      <c r="GJ4" s="190"/>
      <c r="GK4" s="190"/>
      <c r="GL4" s="190"/>
      <c r="GM4" s="190"/>
      <c r="GN4" s="190"/>
      <c r="GO4" s="190"/>
      <c r="GP4" s="190"/>
      <c r="GQ4" s="190"/>
      <c r="GR4" s="190"/>
      <c r="GS4" s="190"/>
      <c r="GT4" s="190"/>
      <c r="GU4" s="190"/>
      <c r="GV4" s="190"/>
      <c r="GW4" s="190"/>
      <c r="GX4" s="190"/>
      <c r="GY4" s="190"/>
      <c r="GZ4" s="190"/>
      <c r="HA4" s="190"/>
      <c r="HB4" s="190"/>
      <c r="HC4" s="190"/>
      <c r="HD4" s="190"/>
      <c r="HE4" s="190"/>
      <c r="HF4" s="190"/>
      <c r="HG4" s="190"/>
      <c r="HH4" s="190"/>
      <c r="HI4" s="190"/>
      <c r="HJ4" s="190"/>
      <c r="HK4" s="190"/>
      <c r="HL4" s="190"/>
      <c r="HM4" s="190"/>
      <c r="HN4" s="190"/>
      <c r="HO4" s="190"/>
      <c r="HP4" s="190"/>
      <c r="HQ4" s="190"/>
      <c r="HR4" s="190"/>
      <c r="HS4" s="190"/>
      <c r="HT4" s="190"/>
      <c r="HU4" s="190"/>
      <c r="HV4" s="190"/>
      <c r="HW4" s="190"/>
      <c r="HX4" s="190"/>
      <c r="HY4" s="190"/>
      <c r="HZ4" s="190"/>
      <c r="IA4" s="190"/>
      <c r="IB4" s="190"/>
      <c r="IC4" s="190"/>
      <c r="ID4" s="190"/>
      <c r="IE4" s="190"/>
    </row>
    <row r="5" spans="1:240" s="178" customFormat="1" ht="18.75" thickBot="1" x14ac:dyDescent="0.4">
      <c r="A5" s="200"/>
      <c r="B5" s="267" t="s">
        <v>99</v>
      </c>
      <c r="C5" s="268"/>
      <c r="D5" s="268"/>
      <c r="E5" s="268"/>
      <c r="F5" s="26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</row>
    <row r="6" spans="1:240" hidden="1" x14ac:dyDescent="0.3"/>
    <row r="7" spans="1:240" s="178" customFormat="1" ht="15" x14ac:dyDescent="0.3">
      <c r="B7" s="198"/>
      <c r="D7" s="198"/>
      <c r="G7" s="258" t="s">
        <v>118</v>
      </c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60"/>
      <c r="T7" s="191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</row>
    <row r="8" spans="1:240" s="87" customFormat="1" ht="26.45" customHeight="1" x14ac:dyDescent="0.25">
      <c r="A8" s="129"/>
      <c r="B8" s="125" t="s">
        <v>137</v>
      </c>
      <c r="C8" s="125" t="s">
        <v>136</v>
      </c>
      <c r="D8" s="125" t="s">
        <v>74</v>
      </c>
      <c r="E8" s="124" t="s">
        <v>135</v>
      </c>
      <c r="F8" s="125" t="s">
        <v>98</v>
      </c>
      <c r="G8" s="155" t="s">
        <v>113</v>
      </c>
      <c r="H8" s="155" t="s">
        <v>112</v>
      </c>
      <c r="I8" s="155" t="s">
        <v>111</v>
      </c>
      <c r="J8" s="155" t="s">
        <v>110</v>
      </c>
      <c r="K8" s="155" t="s">
        <v>109</v>
      </c>
      <c r="L8" s="155" t="s">
        <v>108</v>
      </c>
      <c r="M8" s="155" t="s">
        <v>107</v>
      </c>
      <c r="N8" s="155" t="s">
        <v>106</v>
      </c>
      <c r="O8" s="155" t="s">
        <v>105</v>
      </c>
      <c r="P8" s="155" t="s">
        <v>104</v>
      </c>
      <c r="Q8" s="155" t="s">
        <v>103</v>
      </c>
      <c r="R8" s="155" t="s">
        <v>102</v>
      </c>
      <c r="S8" s="154" t="s">
        <v>98</v>
      </c>
    </row>
    <row r="9" spans="1:240" x14ac:dyDescent="0.3">
      <c r="B9" s="196"/>
      <c r="C9" s="197"/>
      <c r="D9" s="196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40" s="137" customFormat="1" ht="14.25" thickBot="1" x14ac:dyDescent="0.3">
      <c r="A10" s="129"/>
      <c r="B10" s="107">
        <v>0</v>
      </c>
      <c r="C10" s="117"/>
      <c r="D10" s="145"/>
      <c r="E10" s="144"/>
      <c r="F10" s="143">
        <f>SUM(F11:F11)</f>
        <v>0</v>
      </c>
      <c r="G10" s="143">
        <f t="shared" ref="G10:R10" si="0">SUM(G11:G11)</f>
        <v>0</v>
      </c>
      <c r="H10" s="143">
        <f t="shared" si="0"/>
        <v>0</v>
      </c>
      <c r="I10" s="143">
        <f t="shared" si="0"/>
        <v>0</v>
      </c>
      <c r="J10" s="143">
        <f t="shared" si="0"/>
        <v>0</v>
      </c>
      <c r="K10" s="143">
        <f t="shared" si="0"/>
        <v>0</v>
      </c>
      <c r="L10" s="143">
        <f t="shared" si="0"/>
        <v>0</v>
      </c>
      <c r="M10" s="143">
        <f t="shared" si="0"/>
        <v>0</v>
      </c>
      <c r="N10" s="143">
        <f t="shared" si="0"/>
        <v>0</v>
      </c>
      <c r="O10" s="143">
        <f t="shared" si="0"/>
        <v>0</v>
      </c>
      <c r="P10" s="143">
        <f t="shared" si="0"/>
        <v>0</v>
      </c>
      <c r="Q10" s="143">
        <f t="shared" si="0"/>
        <v>0</v>
      </c>
      <c r="R10" s="143">
        <f t="shared" si="0"/>
        <v>0</v>
      </c>
      <c r="S10" s="143">
        <f>SUM(G10:R10)</f>
        <v>0</v>
      </c>
    </row>
    <row r="11" spans="1:240" s="178" customFormat="1" hidden="1" x14ac:dyDescent="0.3">
      <c r="A11" s="177" t="s">
        <v>94</v>
      </c>
      <c r="B11" s="179">
        <v>2141</v>
      </c>
      <c r="C11" s="180" t="s">
        <v>180</v>
      </c>
      <c r="D11" s="179"/>
      <c r="E11" s="150"/>
      <c r="F11" s="150">
        <f>D11*E11</f>
        <v>0</v>
      </c>
      <c r="G11" s="150">
        <f>F11/5</f>
        <v>0</v>
      </c>
      <c r="H11" s="150">
        <f>G11</f>
        <v>0</v>
      </c>
      <c r="I11" s="150">
        <f>H11</f>
        <v>0</v>
      </c>
      <c r="J11" s="150">
        <f>I11</f>
        <v>0</v>
      </c>
      <c r="K11" s="150">
        <f>J11</f>
        <v>0</v>
      </c>
      <c r="L11" s="150"/>
      <c r="M11" s="150">
        <f t="shared" ref="M11:R11" si="1">L11</f>
        <v>0</v>
      </c>
      <c r="N11" s="150">
        <f t="shared" si="1"/>
        <v>0</v>
      </c>
      <c r="O11" s="150">
        <f t="shared" si="1"/>
        <v>0</v>
      </c>
      <c r="P11" s="150">
        <f t="shared" si="1"/>
        <v>0</v>
      </c>
      <c r="Q11" s="150">
        <f t="shared" si="1"/>
        <v>0</v>
      </c>
      <c r="R11" s="150">
        <f t="shared" si="1"/>
        <v>0</v>
      </c>
      <c r="S11" s="149">
        <f>SUM(G11:R11)</f>
        <v>0</v>
      </c>
    </row>
    <row r="12" spans="1:240" s="165" customFormat="1" ht="14.25" hidden="1" thickBot="1" x14ac:dyDescent="0.35">
      <c r="A12" s="163"/>
      <c r="B12" s="147">
        <v>2941</v>
      </c>
      <c r="C12" s="146" t="s">
        <v>134</v>
      </c>
      <c r="D12" s="183"/>
      <c r="E12" s="182"/>
      <c r="F12" s="181">
        <f t="shared" ref="F12:R12" si="2">SUM(F13:F16)</f>
        <v>0</v>
      </c>
      <c r="G12" s="181">
        <f t="shared" si="2"/>
        <v>0</v>
      </c>
      <c r="H12" s="181">
        <f t="shared" si="2"/>
        <v>0</v>
      </c>
      <c r="I12" s="181">
        <f t="shared" si="2"/>
        <v>0</v>
      </c>
      <c r="J12" s="194">
        <f t="shared" si="2"/>
        <v>0</v>
      </c>
      <c r="K12" s="194">
        <f t="shared" si="2"/>
        <v>0</v>
      </c>
      <c r="L12" s="194">
        <f t="shared" si="2"/>
        <v>0</v>
      </c>
      <c r="M12" s="194">
        <f t="shared" si="2"/>
        <v>0</v>
      </c>
      <c r="N12" s="194">
        <f t="shared" si="2"/>
        <v>0</v>
      </c>
      <c r="O12" s="194">
        <f t="shared" si="2"/>
        <v>0</v>
      </c>
      <c r="P12" s="194">
        <f t="shared" si="2"/>
        <v>0</v>
      </c>
      <c r="Q12" s="194">
        <f t="shared" si="2"/>
        <v>0</v>
      </c>
      <c r="R12" s="194">
        <f t="shared" si="2"/>
        <v>0</v>
      </c>
      <c r="S12" s="181">
        <f t="shared" ref="S12:S49" si="3">SUM(G12:R12)</f>
        <v>0</v>
      </c>
    </row>
    <row r="13" spans="1:240" s="178" customFormat="1" hidden="1" x14ac:dyDescent="0.3">
      <c r="A13" s="177"/>
      <c r="B13" s="179">
        <v>2941</v>
      </c>
      <c r="C13" s="180"/>
      <c r="D13" s="179"/>
      <c r="E13" s="150"/>
      <c r="F13" s="150">
        <f>D13*E13</f>
        <v>0</v>
      </c>
      <c r="G13" s="150"/>
      <c r="H13" s="150">
        <f>G13</f>
        <v>0</v>
      </c>
      <c r="I13" s="150">
        <f>H13</f>
        <v>0</v>
      </c>
      <c r="J13" s="150">
        <f t="shared" ref="J13:R14" si="4">I13</f>
        <v>0</v>
      </c>
      <c r="K13" s="150">
        <f t="shared" si="4"/>
        <v>0</v>
      </c>
      <c r="L13" s="150">
        <f t="shared" si="4"/>
        <v>0</v>
      </c>
      <c r="M13" s="150">
        <f t="shared" si="4"/>
        <v>0</v>
      </c>
      <c r="N13" s="150">
        <f t="shared" si="4"/>
        <v>0</v>
      </c>
      <c r="O13" s="150">
        <f t="shared" si="4"/>
        <v>0</v>
      </c>
      <c r="P13" s="150">
        <f t="shared" si="4"/>
        <v>0</v>
      </c>
      <c r="Q13" s="150">
        <f t="shared" si="4"/>
        <v>0</v>
      </c>
      <c r="R13" s="150">
        <f t="shared" si="4"/>
        <v>0</v>
      </c>
      <c r="S13" s="149">
        <f t="shared" si="3"/>
        <v>0</v>
      </c>
    </row>
    <row r="14" spans="1:240" s="178" customFormat="1" hidden="1" x14ac:dyDescent="0.3">
      <c r="A14" s="177"/>
      <c r="B14" s="179">
        <v>2941</v>
      </c>
      <c r="C14" s="180"/>
      <c r="D14" s="179"/>
      <c r="E14" s="150"/>
      <c r="F14" s="150">
        <f>D14*E14</f>
        <v>0</v>
      </c>
      <c r="G14" s="150"/>
      <c r="H14" s="150"/>
      <c r="I14" s="150"/>
      <c r="J14" s="150"/>
      <c r="K14" s="150"/>
      <c r="L14" s="150"/>
      <c r="M14" s="150"/>
      <c r="N14" s="150">
        <f>F14/5</f>
        <v>0</v>
      </c>
      <c r="O14" s="150">
        <f>N14</f>
        <v>0</v>
      </c>
      <c r="P14" s="150">
        <f t="shared" si="4"/>
        <v>0</v>
      </c>
      <c r="Q14" s="150">
        <f t="shared" si="4"/>
        <v>0</v>
      </c>
      <c r="R14" s="150">
        <f t="shared" si="4"/>
        <v>0</v>
      </c>
      <c r="S14" s="149">
        <f t="shared" si="3"/>
        <v>0</v>
      </c>
    </row>
    <row r="15" spans="1:240" s="178" customFormat="1" hidden="1" x14ac:dyDescent="0.3">
      <c r="A15" s="177"/>
      <c r="B15" s="179"/>
      <c r="C15" s="180"/>
      <c r="D15" s="179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49"/>
    </row>
    <row r="16" spans="1:240" hidden="1" x14ac:dyDescent="0.3">
      <c r="A16" s="162"/>
      <c r="B16" s="174"/>
      <c r="C16" s="175"/>
      <c r="D16" s="174"/>
      <c r="E16" s="173"/>
      <c r="F16" s="173"/>
      <c r="G16" s="168">
        <v>0</v>
      </c>
      <c r="H16" s="168">
        <f>+F16/2</f>
        <v>0</v>
      </c>
      <c r="I16" s="168">
        <f>+H16</f>
        <v>0</v>
      </c>
      <c r="J16" s="168">
        <v>0</v>
      </c>
      <c r="K16" s="168">
        <v>0</v>
      </c>
      <c r="L16" s="168">
        <v>0</v>
      </c>
      <c r="M16" s="168">
        <v>0</v>
      </c>
      <c r="N16" s="168">
        <v>0</v>
      </c>
      <c r="O16" s="168">
        <v>0</v>
      </c>
      <c r="P16" s="168">
        <v>0</v>
      </c>
      <c r="Q16" s="168">
        <v>0</v>
      </c>
      <c r="R16" s="168">
        <v>0</v>
      </c>
      <c r="S16" s="168">
        <f t="shared" si="3"/>
        <v>0</v>
      </c>
    </row>
    <row r="17" spans="1:19" s="165" customFormat="1" ht="14.25" hidden="1" thickBot="1" x14ac:dyDescent="0.35">
      <c r="A17" s="163"/>
      <c r="B17" s="188">
        <v>2201</v>
      </c>
      <c r="C17" s="187" t="s">
        <v>179</v>
      </c>
      <c r="D17" s="186"/>
      <c r="E17" s="185">
        <v>0</v>
      </c>
      <c r="F17" s="184">
        <f t="shared" ref="F17:R17" si="5">+F18</f>
        <v>0</v>
      </c>
      <c r="G17" s="184">
        <f t="shared" si="5"/>
        <v>0</v>
      </c>
      <c r="H17" s="189">
        <f t="shared" si="5"/>
        <v>0</v>
      </c>
      <c r="I17" s="189">
        <f t="shared" si="5"/>
        <v>0</v>
      </c>
      <c r="J17" s="189">
        <f t="shared" si="5"/>
        <v>0</v>
      </c>
      <c r="K17" s="189">
        <f t="shared" si="5"/>
        <v>0</v>
      </c>
      <c r="L17" s="189">
        <f t="shared" si="5"/>
        <v>0</v>
      </c>
      <c r="M17" s="189">
        <f t="shared" si="5"/>
        <v>0</v>
      </c>
      <c r="N17" s="189">
        <f t="shared" si="5"/>
        <v>0</v>
      </c>
      <c r="O17" s="189">
        <f t="shared" si="5"/>
        <v>0</v>
      </c>
      <c r="P17" s="189">
        <f t="shared" si="5"/>
        <v>0</v>
      </c>
      <c r="Q17" s="189">
        <f t="shared" si="5"/>
        <v>0</v>
      </c>
      <c r="R17" s="189">
        <f t="shared" si="5"/>
        <v>0</v>
      </c>
      <c r="S17" s="184">
        <f t="shared" si="3"/>
        <v>0</v>
      </c>
    </row>
    <row r="18" spans="1:19" s="178" customFormat="1" hidden="1" x14ac:dyDescent="0.3">
      <c r="A18" s="177"/>
      <c r="B18" s="179">
        <v>2201</v>
      </c>
      <c r="C18" s="180"/>
      <c r="D18" s="179"/>
      <c r="E18" s="150">
        <v>0</v>
      </c>
      <c r="F18" s="150">
        <f>D18*E18</f>
        <v>0</v>
      </c>
      <c r="G18" s="150"/>
      <c r="H18" s="149">
        <v>0</v>
      </c>
      <c r="I18" s="149">
        <f>F18</f>
        <v>0</v>
      </c>
      <c r="J18" s="149">
        <v>0</v>
      </c>
      <c r="K18" s="149">
        <v>0</v>
      </c>
      <c r="L18" s="149">
        <v>0</v>
      </c>
      <c r="M18" s="149">
        <v>0</v>
      </c>
      <c r="N18" s="149">
        <v>0</v>
      </c>
      <c r="O18" s="149">
        <v>0</v>
      </c>
      <c r="P18" s="149">
        <v>0</v>
      </c>
      <c r="Q18" s="149">
        <v>0</v>
      </c>
      <c r="R18" s="149">
        <v>0</v>
      </c>
      <c r="S18" s="149">
        <f t="shared" si="3"/>
        <v>0</v>
      </c>
    </row>
    <row r="19" spans="1:19" s="165" customFormat="1" ht="14.25" hidden="1" thickBot="1" x14ac:dyDescent="0.35">
      <c r="A19" s="163"/>
      <c r="B19" s="188">
        <v>2302</v>
      </c>
      <c r="C19" s="187" t="s">
        <v>178</v>
      </c>
      <c r="D19" s="186"/>
      <c r="E19" s="185">
        <v>0</v>
      </c>
      <c r="F19" s="184">
        <f t="shared" ref="F19:R19" si="6">+F20</f>
        <v>0</v>
      </c>
      <c r="G19" s="184">
        <f t="shared" si="6"/>
        <v>0</v>
      </c>
      <c r="H19" s="189">
        <f t="shared" si="6"/>
        <v>0</v>
      </c>
      <c r="I19" s="189">
        <f t="shared" si="6"/>
        <v>0</v>
      </c>
      <c r="J19" s="189">
        <f t="shared" si="6"/>
        <v>0</v>
      </c>
      <c r="K19" s="189">
        <f t="shared" si="6"/>
        <v>0</v>
      </c>
      <c r="L19" s="189">
        <f t="shared" si="6"/>
        <v>0</v>
      </c>
      <c r="M19" s="189">
        <f t="shared" si="6"/>
        <v>0</v>
      </c>
      <c r="N19" s="189">
        <f t="shared" si="6"/>
        <v>0</v>
      </c>
      <c r="O19" s="189">
        <f t="shared" si="6"/>
        <v>0</v>
      </c>
      <c r="P19" s="189">
        <f t="shared" si="6"/>
        <v>0</v>
      </c>
      <c r="Q19" s="189">
        <f t="shared" si="6"/>
        <v>0</v>
      </c>
      <c r="R19" s="189">
        <f t="shared" si="6"/>
        <v>0</v>
      </c>
      <c r="S19" s="184">
        <f t="shared" si="3"/>
        <v>0</v>
      </c>
    </row>
    <row r="20" spans="1:19" hidden="1" x14ac:dyDescent="0.3">
      <c r="B20" s="174">
        <v>2302</v>
      </c>
      <c r="C20" s="175"/>
      <c r="D20" s="174"/>
      <c r="E20" s="173"/>
      <c r="F20" s="173"/>
      <c r="G20" s="173">
        <f>+F20</f>
        <v>0</v>
      </c>
      <c r="H20" s="168">
        <v>0</v>
      </c>
      <c r="I20" s="168">
        <v>0</v>
      </c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68">
        <v>0</v>
      </c>
      <c r="P20" s="168">
        <v>0</v>
      </c>
      <c r="Q20" s="168">
        <v>0</v>
      </c>
      <c r="R20" s="168">
        <v>0</v>
      </c>
      <c r="S20" s="168">
        <f t="shared" si="3"/>
        <v>0</v>
      </c>
    </row>
    <row r="21" spans="1:19" s="165" customFormat="1" ht="14.25" hidden="1" thickBot="1" x14ac:dyDescent="0.35">
      <c r="A21" s="163"/>
      <c r="B21" s="188">
        <v>2404</v>
      </c>
      <c r="C21" s="187" t="s">
        <v>177</v>
      </c>
      <c r="D21" s="186"/>
      <c r="E21" s="185"/>
      <c r="F21" s="184">
        <f t="shared" ref="F21:R21" si="7">+F22</f>
        <v>0</v>
      </c>
      <c r="G21" s="184">
        <f t="shared" si="7"/>
        <v>0</v>
      </c>
      <c r="H21" s="189">
        <f t="shared" si="7"/>
        <v>0</v>
      </c>
      <c r="I21" s="189">
        <f t="shared" si="7"/>
        <v>0</v>
      </c>
      <c r="J21" s="189">
        <f t="shared" si="7"/>
        <v>0</v>
      </c>
      <c r="K21" s="189">
        <f t="shared" si="7"/>
        <v>0</v>
      </c>
      <c r="L21" s="189">
        <f t="shared" si="7"/>
        <v>0</v>
      </c>
      <c r="M21" s="189">
        <f t="shared" si="7"/>
        <v>0</v>
      </c>
      <c r="N21" s="189">
        <f t="shared" si="7"/>
        <v>0</v>
      </c>
      <c r="O21" s="189">
        <f t="shared" si="7"/>
        <v>0</v>
      </c>
      <c r="P21" s="189">
        <f t="shared" si="7"/>
        <v>0</v>
      </c>
      <c r="Q21" s="189">
        <f t="shared" si="7"/>
        <v>0</v>
      </c>
      <c r="R21" s="189">
        <f t="shared" si="7"/>
        <v>0</v>
      </c>
      <c r="S21" s="184">
        <f t="shared" si="3"/>
        <v>0</v>
      </c>
    </row>
    <row r="22" spans="1:19" s="178" customFormat="1" hidden="1" x14ac:dyDescent="0.3">
      <c r="A22" s="177"/>
      <c r="B22" s="179">
        <v>2404</v>
      </c>
      <c r="C22" s="180"/>
      <c r="D22" s="179"/>
      <c r="E22" s="150"/>
      <c r="F22" s="173"/>
      <c r="G22" s="149">
        <f>+F22</f>
        <v>0</v>
      </c>
      <c r="H22" s="168">
        <v>0</v>
      </c>
      <c r="I22" s="168">
        <v>0</v>
      </c>
      <c r="J22" s="168">
        <v>0</v>
      </c>
      <c r="K22" s="168">
        <v>0</v>
      </c>
      <c r="L22" s="168">
        <v>0</v>
      </c>
      <c r="M22" s="168">
        <v>0</v>
      </c>
      <c r="N22" s="168">
        <v>0</v>
      </c>
      <c r="O22" s="168">
        <v>0</v>
      </c>
      <c r="P22" s="168">
        <v>0</v>
      </c>
      <c r="Q22" s="168">
        <v>0</v>
      </c>
      <c r="R22" s="168">
        <v>0</v>
      </c>
      <c r="S22" s="168">
        <f t="shared" si="3"/>
        <v>0</v>
      </c>
    </row>
    <row r="23" spans="1:19" s="165" customFormat="1" ht="14.25" hidden="1" thickBot="1" x14ac:dyDescent="0.35">
      <c r="A23" s="163"/>
      <c r="B23" s="147">
        <v>2612</v>
      </c>
      <c r="C23" s="146" t="s">
        <v>176</v>
      </c>
      <c r="D23" s="183"/>
      <c r="E23" s="182">
        <v>0</v>
      </c>
      <c r="F23" s="181">
        <f>F24+F25</f>
        <v>0</v>
      </c>
      <c r="G23" s="181">
        <f t="shared" ref="G23:S23" si="8">G24+G25</f>
        <v>0</v>
      </c>
      <c r="H23" s="181">
        <f t="shared" si="8"/>
        <v>0</v>
      </c>
      <c r="I23" s="181">
        <f t="shared" si="8"/>
        <v>0</v>
      </c>
      <c r="J23" s="181">
        <f t="shared" si="8"/>
        <v>0</v>
      </c>
      <c r="K23" s="181">
        <f t="shared" si="8"/>
        <v>0</v>
      </c>
      <c r="L23" s="181">
        <f t="shared" si="8"/>
        <v>0</v>
      </c>
      <c r="M23" s="181">
        <f t="shared" si="8"/>
        <v>0</v>
      </c>
      <c r="N23" s="181">
        <f t="shared" si="8"/>
        <v>0</v>
      </c>
      <c r="O23" s="181">
        <f t="shared" si="8"/>
        <v>0</v>
      </c>
      <c r="P23" s="181">
        <f t="shared" si="8"/>
        <v>0</v>
      </c>
      <c r="Q23" s="181">
        <f t="shared" si="8"/>
        <v>0</v>
      </c>
      <c r="R23" s="181">
        <f t="shared" si="8"/>
        <v>0</v>
      </c>
      <c r="S23" s="181">
        <f t="shared" si="8"/>
        <v>0</v>
      </c>
    </row>
    <row r="24" spans="1:19" s="178" customFormat="1" hidden="1" x14ac:dyDescent="0.3">
      <c r="A24" s="177" t="s">
        <v>95</v>
      </c>
      <c r="B24" s="179">
        <v>2612</v>
      </c>
      <c r="C24" s="180" t="s">
        <v>175</v>
      </c>
      <c r="D24" s="179"/>
      <c r="E24" s="150"/>
      <c r="F24" s="150">
        <f>D24*E24</f>
        <v>0</v>
      </c>
      <c r="G24" s="150"/>
      <c r="H24" s="150">
        <f t="shared" ref="H24:L25" si="9">+G24</f>
        <v>0</v>
      </c>
      <c r="I24" s="150">
        <f>F24/6*2</f>
        <v>0</v>
      </c>
      <c r="J24" s="150">
        <f>+I24/2</f>
        <v>0</v>
      </c>
      <c r="K24" s="150">
        <f>+J24*3</f>
        <v>0</v>
      </c>
      <c r="L24" s="150"/>
      <c r="M24" s="150"/>
      <c r="N24" s="150">
        <f>+M24</f>
        <v>0</v>
      </c>
      <c r="O24" s="150"/>
      <c r="P24" s="150">
        <f t="shared" ref="P24:R25" si="10">+O24</f>
        <v>0</v>
      </c>
      <c r="Q24" s="150">
        <f t="shared" si="10"/>
        <v>0</v>
      </c>
      <c r="R24" s="150">
        <f t="shared" si="10"/>
        <v>0</v>
      </c>
      <c r="S24" s="149">
        <f>SUM(G24:R24)</f>
        <v>0</v>
      </c>
    </row>
    <row r="25" spans="1:19" s="178" customFormat="1" hidden="1" x14ac:dyDescent="0.3">
      <c r="A25" s="177"/>
      <c r="B25" s="179"/>
      <c r="C25" s="180"/>
      <c r="D25" s="179"/>
      <c r="E25" s="150"/>
      <c r="F25" s="150">
        <f>D25*E25</f>
        <v>0</v>
      </c>
      <c r="G25" s="149"/>
      <c r="H25" s="149">
        <f t="shared" si="9"/>
        <v>0</v>
      </c>
      <c r="I25" s="149">
        <f t="shared" si="9"/>
        <v>0</v>
      </c>
      <c r="J25" s="149">
        <f t="shared" si="9"/>
        <v>0</v>
      </c>
      <c r="K25" s="149">
        <f t="shared" si="9"/>
        <v>0</v>
      </c>
      <c r="L25" s="149">
        <f t="shared" si="9"/>
        <v>0</v>
      </c>
      <c r="M25" s="149"/>
      <c r="N25" s="149">
        <f>+M25</f>
        <v>0</v>
      </c>
      <c r="O25" s="149">
        <f>F25/4</f>
        <v>0</v>
      </c>
      <c r="P25" s="149">
        <f t="shared" si="10"/>
        <v>0</v>
      </c>
      <c r="Q25" s="149">
        <f t="shared" si="10"/>
        <v>0</v>
      </c>
      <c r="R25" s="149">
        <f t="shared" si="10"/>
        <v>0</v>
      </c>
      <c r="S25" s="149">
        <f t="shared" si="3"/>
        <v>0</v>
      </c>
    </row>
    <row r="26" spans="1:19" s="165" customFormat="1" ht="14.25" hidden="1" thickBot="1" x14ac:dyDescent="0.35">
      <c r="A26" s="163"/>
      <c r="B26" s="147">
        <v>3151</v>
      </c>
      <c r="C26" s="146" t="s">
        <v>133</v>
      </c>
      <c r="D26" s="183"/>
      <c r="E26" s="182"/>
      <c r="F26" s="181">
        <f t="shared" ref="F26:R26" si="11">F27+F28</f>
        <v>0</v>
      </c>
      <c r="G26" s="181">
        <f t="shared" si="11"/>
        <v>0</v>
      </c>
      <c r="H26" s="181">
        <f t="shared" si="11"/>
        <v>0</v>
      </c>
      <c r="I26" s="181">
        <f t="shared" si="11"/>
        <v>0</v>
      </c>
      <c r="J26" s="194">
        <f t="shared" si="11"/>
        <v>0</v>
      </c>
      <c r="K26" s="194">
        <f t="shared" si="11"/>
        <v>0</v>
      </c>
      <c r="L26" s="194">
        <f t="shared" si="11"/>
        <v>0</v>
      </c>
      <c r="M26" s="194">
        <f t="shared" si="11"/>
        <v>0</v>
      </c>
      <c r="N26" s="194">
        <f t="shared" si="11"/>
        <v>0</v>
      </c>
      <c r="O26" s="194">
        <f t="shared" si="11"/>
        <v>0</v>
      </c>
      <c r="P26" s="194">
        <f t="shared" si="11"/>
        <v>0</v>
      </c>
      <c r="Q26" s="194">
        <f t="shared" si="11"/>
        <v>0</v>
      </c>
      <c r="R26" s="194">
        <f t="shared" si="11"/>
        <v>0</v>
      </c>
      <c r="S26" s="181">
        <f t="shared" si="3"/>
        <v>0</v>
      </c>
    </row>
    <row r="27" spans="1:19" s="178" customFormat="1" hidden="1" x14ac:dyDescent="0.3">
      <c r="A27" s="177"/>
      <c r="B27" s="179">
        <v>3151</v>
      </c>
      <c r="C27" s="180"/>
      <c r="D27" s="179"/>
      <c r="E27" s="150"/>
      <c r="F27" s="150">
        <f>D27*E27*6</f>
        <v>0</v>
      </c>
      <c r="G27" s="149"/>
      <c r="H27" s="149">
        <f t="shared" ref="H27:L28" si="12">+G27</f>
        <v>0</v>
      </c>
      <c r="I27" s="149">
        <f t="shared" si="12"/>
        <v>0</v>
      </c>
      <c r="J27" s="149">
        <f t="shared" si="12"/>
        <v>0</v>
      </c>
      <c r="K27" s="149">
        <f t="shared" si="12"/>
        <v>0</v>
      </c>
      <c r="L27" s="149">
        <f t="shared" si="12"/>
        <v>0</v>
      </c>
      <c r="M27" s="149">
        <f>F27/6</f>
        <v>0</v>
      </c>
      <c r="N27" s="149">
        <f>+M27</f>
        <v>0</v>
      </c>
      <c r="O27" s="149">
        <f>+N27</f>
        <v>0</v>
      </c>
      <c r="P27" s="149">
        <f>+O27</f>
        <v>0</v>
      </c>
      <c r="Q27" s="149">
        <f>+P27</f>
        <v>0</v>
      </c>
      <c r="R27" s="149">
        <f>+Q27</f>
        <v>0</v>
      </c>
      <c r="S27" s="149">
        <f t="shared" si="3"/>
        <v>0</v>
      </c>
    </row>
    <row r="28" spans="1:19" hidden="1" x14ac:dyDescent="0.3">
      <c r="B28" s="174"/>
      <c r="C28" s="175"/>
      <c r="D28" s="174"/>
      <c r="E28" s="173"/>
      <c r="F28" s="173"/>
      <c r="G28" s="168">
        <f>+F28/7</f>
        <v>0</v>
      </c>
      <c r="H28" s="168">
        <f t="shared" si="12"/>
        <v>0</v>
      </c>
      <c r="I28" s="168">
        <f t="shared" si="12"/>
        <v>0</v>
      </c>
      <c r="J28" s="168">
        <f t="shared" si="12"/>
        <v>0</v>
      </c>
      <c r="K28" s="168">
        <f t="shared" si="12"/>
        <v>0</v>
      </c>
      <c r="L28" s="168">
        <f t="shared" si="12"/>
        <v>0</v>
      </c>
      <c r="M28" s="168">
        <f>+L28</f>
        <v>0</v>
      </c>
      <c r="N28" s="168">
        <v>0</v>
      </c>
      <c r="O28" s="168">
        <v>0</v>
      </c>
      <c r="P28" s="168">
        <v>0</v>
      </c>
      <c r="Q28" s="168">
        <v>0</v>
      </c>
      <c r="R28" s="168">
        <v>0</v>
      </c>
      <c r="S28" s="168">
        <f t="shared" si="3"/>
        <v>0</v>
      </c>
    </row>
    <row r="29" spans="1:19" s="165" customFormat="1" ht="14.25" hidden="1" thickBot="1" x14ac:dyDescent="0.35">
      <c r="A29" s="163"/>
      <c r="B29" s="147">
        <v>3161</v>
      </c>
      <c r="C29" s="146" t="s">
        <v>174</v>
      </c>
      <c r="D29" s="183"/>
      <c r="E29" s="182"/>
      <c r="F29" s="181">
        <f t="shared" ref="F29:R29" si="13">F30+F31</f>
        <v>0</v>
      </c>
      <c r="G29" s="181">
        <f t="shared" si="13"/>
        <v>0</v>
      </c>
      <c r="H29" s="181">
        <f t="shared" si="13"/>
        <v>0</v>
      </c>
      <c r="I29" s="181">
        <f t="shared" si="13"/>
        <v>0</v>
      </c>
      <c r="J29" s="194">
        <f t="shared" si="13"/>
        <v>0</v>
      </c>
      <c r="K29" s="194">
        <f t="shared" si="13"/>
        <v>0</v>
      </c>
      <c r="L29" s="194">
        <f t="shared" si="13"/>
        <v>0</v>
      </c>
      <c r="M29" s="194">
        <f t="shared" si="13"/>
        <v>0</v>
      </c>
      <c r="N29" s="194">
        <f t="shared" si="13"/>
        <v>0</v>
      </c>
      <c r="O29" s="194">
        <f t="shared" si="13"/>
        <v>0</v>
      </c>
      <c r="P29" s="194">
        <f t="shared" si="13"/>
        <v>0</v>
      </c>
      <c r="Q29" s="194">
        <f t="shared" si="13"/>
        <v>0</v>
      </c>
      <c r="R29" s="194">
        <f t="shared" si="13"/>
        <v>0</v>
      </c>
      <c r="S29" s="181">
        <f t="shared" si="3"/>
        <v>0</v>
      </c>
    </row>
    <row r="30" spans="1:19" s="178" customFormat="1" hidden="1" x14ac:dyDescent="0.3">
      <c r="A30" s="177"/>
      <c r="B30" s="179">
        <v>3161</v>
      </c>
      <c r="C30" s="180"/>
      <c r="D30" s="179"/>
      <c r="E30" s="150"/>
      <c r="F30" s="150">
        <f>D30*E30</f>
        <v>0</v>
      </c>
      <c r="G30" s="149">
        <f>F30/6</f>
        <v>0</v>
      </c>
      <c r="H30" s="149">
        <f t="shared" ref="H30:L31" si="14">+G30</f>
        <v>0</v>
      </c>
      <c r="I30" s="149">
        <f t="shared" si="14"/>
        <v>0</v>
      </c>
      <c r="J30" s="149">
        <f t="shared" si="14"/>
        <v>0</v>
      </c>
      <c r="K30" s="149">
        <f t="shared" si="14"/>
        <v>0</v>
      </c>
      <c r="L30" s="149">
        <f t="shared" si="14"/>
        <v>0</v>
      </c>
      <c r="M30" s="149"/>
      <c r="N30" s="149">
        <f>+M30</f>
        <v>0</v>
      </c>
      <c r="O30" s="149">
        <f>+N30</f>
        <v>0</v>
      </c>
      <c r="P30" s="149">
        <f>+O30</f>
        <v>0</v>
      </c>
      <c r="Q30" s="149">
        <f>+P30</f>
        <v>0</v>
      </c>
      <c r="R30" s="149">
        <f>+Q30</f>
        <v>0</v>
      </c>
      <c r="S30" s="149">
        <f t="shared" si="3"/>
        <v>0</v>
      </c>
    </row>
    <row r="31" spans="1:19" hidden="1" x14ac:dyDescent="0.3">
      <c r="B31" s="174"/>
      <c r="C31" s="175"/>
      <c r="D31" s="174"/>
      <c r="E31" s="173"/>
      <c r="F31" s="173"/>
      <c r="G31" s="168">
        <f>+F31/7</f>
        <v>0</v>
      </c>
      <c r="H31" s="168">
        <f t="shared" si="14"/>
        <v>0</v>
      </c>
      <c r="I31" s="168">
        <f t="shared" si="14"/>
        <v>0</v>
      </c>
      <c r="J31" s="168">
        <f t="shared" si="14"/>
        <v>0</v>
      </c>
      <c r="K31" s="168">
        <f t="shared" si="14"/>
        <v>0</v>
      </c>
      <c r="L31" s="168">
        <f t="shared" si="14"/>
        <v>0</v>
      </c>
      <c r="M31" s="168">
        <f>+L31</f>
        <v>0</v>
      </c>
      <c r="N31" s="168">
        <v>0</v>
      </c>
      <c r="O31" s="168">
        <v>0</v>
      </c>
      <c r="P31" s="168">
        <v>0</v>
      </c>
      <c r="Q31" s="168">
        <v>0</v>
      </c>
      <c r="R31" s="168">
        <v>0</v>
      </c>
      <c r="S31" s="168">
        <f t="shared" si="3"/>
        <v>0</v>
      </c>
    </row>
    <row r="32" spans="1:19" s="165" customFormat="1" ht="14.25" hidden="1" thickBot="1" x14ac:dyDescent="0.35">
      <c r="A32" s="163"/>
      <c r="B32" s="147">
        <v>3171</v>
      </c>
      <c r="C32" s="146" t="s">
        <v>132</v>
      </c>
      <c r="D32" s="183"/>
      <c r="E32" s="182"/>
      <c r="F32" s="181">
        <f>+F33+F34</f>
        <v>0</v>
      </c>
      <c r="G32" s="181">
        <f t="shared" ref="G32:S32" si="15">+G33+G34</f>
        <v>0</v>
      </c>
      <c r="H32" s="181">
        <f t="shared" si="15"/>
        <v>0</v>
      </c>
      <c r="I32" s="181">
        <f t="shared" si="15"/>
        <v>0</v>
      </c>
      <c r="J32" s="181">
        <f t="shared" si="15"/>
        <v>0</v>
      </c>
      <c r="K32" s="181">
        <f t="shared" si="15"/>
        <v>0</v>
      </c>
      <c r="L32" s="181">
        <f t="shared" si="15"/>
        <v>0</v>
      </c>
      <c r="M32" s="181">
        <f t="shared" si="15"/>
        <v>0</v>
      </c>
      <c r="N32" s="181">
        <f t="shared" si="15"/>
        <v>0</v>
      </c>
      <c r="O32" s="181">
        <f t="shared" si="15"/>
        <v>0</v>
      </c>
      <c r="P32" s="181">
        <f t="shared" si="15"/>
        <v>0</v>
      </c>
      <c r="Q32" s="181">
        <f t="shared" si="15"/>
        <v>0</v>
      </c>
      <c r="R32" s="181">
        <f t="shared" si="15"/>
        <v>0</v>
      </c>
      <c r="S32" s="181">
        <f t="shared" si="15"/>
        <v>0</v>
      </c>
    </row>
    <row r="33" spans="1:19" s="178" customFormat="1" hidden="1" x14ac:dyDescent="0.3">
      <c r="A33" s="177"/>
      <c r="B33" s="179">
        <v>3171</v>
      </c>
      <c r="C33" s="180" t="str">
        <f>+'[2]COSTEO DE ACTIVIDADES'!$G$16</f>
        <v>Contratación de servicios de internet de alta velocidad</v>
      </c>
      <c r="D33" s="179"/>
      <c r="E33" s="150"/>
      <c r="F33" s="150">
        <f>+D33*E33</f>
        <v>0</v>
      </c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>
        <f>+E33/2</f>
        <v>0</v>
      </c>
      <c r="R33" s="149">
        <f>+Q33</f>
        <v>0</v>
      </c>
      <c r="S33" s="149">
        <f>SUM(G33:R33)</f>
        <v>0</v>
      </c>
    </row>
    <row r="34" spans="1:19" hidden="1" x14ac:dyDescent="0.3">
      <c r="B34" s="174"/>
      <c r="C34" s="175"/>
      <c r="D34" s="174"/>
      <c r="E34" s="173"/>
      <c r="F34" s="173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</row>
    <row r="35" spans="1:19" s="165" customFormat="1" ht="14.25" hidden="1" thickBot="1" x14ac:dyDescent="0.35">
      <c r="A35" s="163"/>
      <c r="B35" s="147">
        <v>3221</v>
      </c>
      <c r="C35" s="146" t="s">
        <v>173</v>
      </c>
      <c r="D35" s="183"/>
      <c r="E35" s="182"/>
      <c r="F35" s="181">
        <f t="shared" ref="F35:R35" si="16">F36+F37</f>
        <v>0</v>
      </c>
      <c r="G35" s="181">
        <f t="shared" si="16"/>
        <v>0</v>
      </c>
      <c r="H35" s="181">
        <f t="shared" si="16"/>
        <v>0</v>
      </c>
      <c r="I35" s="181">
        <f t="shared" si="16"/>
        <v>0</v>
      </c>
      <c r="J35" s="194">
        <f t="shared" si="16"/>
        <v>0</v>
      </c>
      <c r="K35" s="194">
        <f t="shared" si="16"/>
        <v>0</v>
      </c>
      <c r="L35" s="194">
        <f t="shared" si="16"/>
        <v>0</v>
      </c>
      <c r="M35" s="194">
        <f t="shared" si="16"/>
        <v>0</v>
      </c>
      <c r="N35" s="194">
        <f t="shared" si="16"/>
        <v>0</v>
      </c>
      <c r="O35" s="194">
        <f t="shared" si="16"/>
        <v>0</v>
      </c>
      <c r="P35" s="194">
        <f t="shared" si="16"/>
        <v>0</v>
      </c>
      <c r="Q35" s="194">
        <f t="shared" si="16"/>
        <v>0</v>
      </c>
      <c r="R35" s="194">
        <f t="shared" si="16"/>
        <v>0</v>
      </c>
      <c r="S35" s="181">
        <f t="shared" si="3"/>
        <v>0</v>
      </c>
    </row>
    <row r="36" spans="1:19" s="178" customFormat="1" hidden="1" x14ac:dyDescent="0.3">
      <c r="A36" s="177" t="s">
        <v>171</v>
      </c>
      <c r="B36" s="179">
        <v>3221</v>
      </c>
      <c r="C36" s="180" t="s">
        <v>172</v>
      </c>
      <c r="D36" s="179"/>
      <c r="E36" s="150"/>
      <c r="F36" s="150">
        <f>D36*E36</f>
        <v>0</v>
      </c>
      <c r="G36" s="150">
        <f>F36/12</f>
        <v>0</v>
      </c>
      <c r="H36" s="150">
        <f t="shared" ref="H36:R36" si="17">+G36</f>
        <v>0</v>
      </c>
      <c r="I36" s="150">
        <f t="shared" si="17"/>
        <v>0</v>
      </c>
      <c r="J36" s="150">
        <f t="shared" si="17"/>
        <v>0</v>
      </c>
      <c r="K36" s="150">
        <f t="shared" si="17"/>
        <v>0</v>
      </c>
      <c r="L36" s="150">
        <f t="shared" si="17"/>
        <v>0</v>
      </c>
      <c r="M36" s="150">
        <f t="shared" si="17"/>
        <v>0</v>
      </c>
      <c r="N36" s="150">
        <f t="shared" si="17"/>
        <v>0</v>
      </c>
      <c r="O36" s="150">
        <f t="shared" si="17"/>
        <v>0</v>
      </c>
      <c r="P36" s="150">
        <f t="shared" si="17"/>
        <v>0</v>
      </c>
      <c r="Q36" s="150">
        <f t="shared" si="17"/>
        <v>0</v>
      </c>
      <c r="R36" s="150">
        <f t="shared" si="17"/>
        <v>0</v>
      </c>
      <c r="S36" s="149">
        <f t="shared" si="3"/>
        <v>0</v>
      </c>
    </row>
    <row r="37" spans="1:19" s="178" customFormat="1" hidden="1" x14ac:dyDescent="0.3">
      <c r="A37" s="177" t="s">
        <v>171</v>
      </c>
      <c r="B37" s="179">
        <v>3221</v>
      </c>
      <c r="C37" s="180" t="s">
        <v>170</v>
      </c>
      <c r="D37" s="179"/>
      <c r="E37" s="150"/>
      <c r="F37" s="150">
        <f>D37*E37</f>
        <v>0</v>
      </c>
      <c r="G37" s="150">
        <f>F37</f>
        <v>0</v>
      </c>
      <c r="H37" s="150"/>
      <c r="I37" s="150">
        <f>+H37</f>
        <v>0</v>
      </c>
      <c r="J37" s="150">
        <f>+I37</f>
        <v>0</v>
      </c>
      <c r="K37" s="150">
        <f>+J37</f>
        <v>0</v>
      </c>
      <c r="L37" s="150">
        <f>+K37</f>
        <v>0</v>
      </c>
      <c r="M37" s="150">
        <f>+L37</f>
        <v>0</v>
      </c>
      <c r="N37" s="150">
        <v>0</v>
      </c>
      <c r="O37" s="150"/>
      <c r="P37" s="150">
        <v>0</v>
      </c>
      <c r="Q37" s="150">
        <v>0</v>
      </c>
      <c r="R37" s="150">
        <v>0</v>
      </c>
      <c r="S37" s="149">
        <f t="shared" si="3"/>
        <v>0</v>
      </c>
    </row>
    <row r="38" spans="1:19" s="165" customFormat="1" ht="14.25" hidden="1" thickBot="1" x14ac:dyDescent="0.35">
      <c r="A38" s="163"/>
      <c r="B38" s="147">
        <v>3291</v>
      </c>
      <c r="C38" s="146" t="s">
        <v>169</v>
      </c>
      <c r="D38" s="183"/>
      <c r="E38" s="182">
        <v>0</v>
      </c>
      <c r="F38" s="181">
        <f>SUM(F39)</f>
        <v>0</v>
      </c>
      <c r="G38" s="181">
        <f t="shared" ref="G38:S38" si="18">SUM(G39)</f>
        <v>0</v>
      </c>
      <c r="H38" s="181">
        <f t="shared" si="18"/>
        <v>0</v>
      </c>
      <c r="I38" s="181">
        <f t="shared" si="18"/>
        <v>0</v>
      </c>
      <c r="J38" s="194">
        <f t="shared" si="18"/>
        <v>0</v>
      </c>
      <c r="K38" s="194">
        <f t="shared" si="18"/>
        <v>0</v>
      </c>
      <c r="L38" s="194">
        <f t="shared" si="18"/>
        <v>0</v>
      </c>
      <c r="M38" s="194">
        <f t="shared" si="18"/>
        <v>0</v>
      </c>
      <c r="N38" s="194">
        <f t="shared" si="18"/>
        <v>0</v>
      </c>
      <c r="O38" s="194">
        <f t="shared" si="18"/>
        <v>0</v>
      </c>
      <c r="P38" s="194">
        <f t="shared" si="18"/>
        <v>0</v>
      </c>
      <c r="Q38" s="194">
        <f t="shared" si="18"/>
        <v>0</v>
      </c>
      <c r="R38" s="194">
        <f t="shared" si="18"/>
        <v>0</v>
      </c>
      <c r="S38" s="181">
        <f t="shared" si="18"/>
        <v>0</v>
      </c>
    </row>
    <row r="39" spans="1:19" s="178" customFormat="1" hidden="1" x14ac:dyDescent="0.3">
      <c r="A39" s="177"/>
      <c r="B39" s="179"/>
      <c r="C39" s="180"/>
      <c r="D39" s="179"/>
      <c r="E39" s="150"/>
      <c r="F39" s="150">
        <f>D39*E39</f>
        <v>0</v>
      </c>
      <c r="G39" s="149"/>
      <c r="H39" s="149">
        <f>G39</f>
        <v>0</v>
      </c>
      <c r="I39" s="149">
        <f t="shared" ref="I39:R39" si="19">+H39</f>
        <v>0</v>
      </c>
      <c r="J39" s="149">
        <f t="shared" si="19"/>
        <v>0</v>
      </c>
      <c r="K39" s="149">
        <f t="shared" si="19"/>
        <v>0</v>
      </c>
      <c r="L39" s="149">
        <f t="shared" si="19"/>
        <v>0</v>
      </c>
      <c r="M39" s="149">
        <f t="shared" si="19"/>
        <v>0</v>
      </c>
      <c r="N39" s="149">
        <f t="shared" si="19"/>
        <v>0</v>
      </c>
      <c r="O39" s="149">
        <f t="shared" si="19"/>
        <v>0</v>
      </c>
      <c r="P39" s="149">
        <f t="shared" si="19"/>
        <v>0</v>
      </c>
      <c r="Q39" s="149">
        <f t="shared" si="19"/>
        <v>0</v>
      </c>
      <c r="R39" s="149">
        <f t="shared" si="19"/>
        <v>0</v>
      </c>
      <c r="S39" s="149">
        <f t="shared" si="3"/>
        <v>0</v>
      </c>
    </row>
    <row r="40" spans="1:19" s="165" customFormat="1" ht="14.25" hidden="1" thickBot="1" x14ac:dyDescent="0.35">
      <c r="A40" s="163"/>
      <c r="B40" s="188">
        <v>3301</v>
      </c>
      <c r="C40" s="187" t="s">
        <v>168</v>
      </c>
      <c r="D40" s="186"/>
      <c r="E40" s="185">
        <v>0</v>
      </c>
      <c r="F40" s="189">
        <f t="shared" ref="F40:R40" si="20">+F41</f>
        <v>0</v>
      </c>
      <c r="G40" s="189">
        <f t="shared" si="20"/>
        <v>0</v>
      </c>
      <c r="H40" s="189">
        <f t="shared" si="20"/>
        <v>0</v>
      </c>
      <c r="I40" s="189">
        <f t="shared" si="20"/>
        <v>0</v>
      </c>
      <c r="J40" s="189">
        <f t="shared" si="20"/>
        <v>0</v>
      </c>
      <c r="K40" s="189">
        <f t="shared" si="20"/>
        <v>0</v>
      </c>
      <c r="L40" s="189">
        <f t="shared" si="20"/>
        <v>0</v>
      </c>
      <c r="M40" s="189">
        <f t="shared" si="20"/>
        <v>0</v>
      </c>
      <c r="N40" s="189">
        <f t="shared" si="20"/>
        <v>0</v>
      </c>
      <c r="O40" s="189">
        <f t="shared" si="20"/>
        <v>0</v>
      </c>
      <c r="P40" s="189">
        <f t="shared" si="20"/>
        <v>0</v>
      </c>
      <c r="Q40" s="189">
        <f t="shared" si="20"/>
        <v>0</v>
      </c>
      <c r="R40" s="189">
        <f t="shared" si="20"/>
        <v>0</v>
      </c>
      <c r="S40" s="184">
        <f t="shared" si="3"/>
        <v>0</v>
      </c>
    </row>
    <row r="41" spans="1:19" hidden="1" x14ac:dyDescent="0.3">
      <c r="B41" s="174">
        <v>3301</v>
      </c>
      <c r="C41" s="175"/>
      <c r="D41" s="174"/>
      <c r="E41" s="173">
        <v>0</v>
      </c>
      <c r="F41" s="173">
        <f>D41*E41</f>
        <v>0</v>
      </c>
      <c r="G41" s="173"/>
      <c r="H41" s="168">
        <f>F41</f>
        <v>0</v>
      </c>
      <c r="I41" s="168"/>
      <c r="J41" s="168">
        <f t="shared" ref="J41:R41" si="21">I41</f>
        <v>0</v>
      </c>
      <c r="K41" s="168">
        <f t="shared" si="21"/>
        <v>0</v>
      </c>
      <c r="L41" s="168">
        <f t="shared" si="21"/>
        <v>0</v>
      </c>
      <c r="M41" s="168">
        <f t="shared" si="21"/>
        <v>0</v>
      </c>
      <c r="N41" s="168">
        <f t="shared" si="21"/>
        <v>0</v>
      </c>
      <c r="O41" s="168">
        <f t="shared" si="21"/>
        <v>0</v>
      </c>
      <c r="P41" s="168">
        <f t="shared" si="21"/>
        <v>0</v>
      </c>
      <c r="Q41" s="168">
        <f t="shared" si="21"/>
        <v>0</v>
      </c>
      <c r="R41" s="168">
        <f t="shared" si="21"/>
        <v>0</v>
      </c>
      <c r="S41" s="168">
        <f t="shared" si="3"/>
        <v>0</v>
      </c>
    </row>
    <row r="42" spans="1:19" hidden="1" x14ac:dyDescent="0.3">
      <c r="B42" s="174"/>
      <c r="C42" s="175"/>
      <c r="D42" s="174"/>
      <c r="E42" s="173"/>
      <c r="F42" s="173"/>
      <c r="G42" s="168">
        <v>0</v>
      </c>
      <c r="H42" s="168">
        <v>0</v>
      </c>
      <c r="I42" s="168">
        <v>0</v>
      </c>
      <c r="J42" s="168">
        <v>0</v>
      </c>
      <c r="K42" s="168">
        <f>+F42/3</f>
        <v>0</v>
      </c>
      <c r="L42" s="168">
        <f>+K42</f>
        <v>0</v>
      </c>
      <c r="M42" s="168">
        <f>+L42</f>
        <v>0</v>
      </c>
      <c r="N42" s="168">
        <v>0</v>
      </c>
      <c r="O42" s="168">
        <v>0</v>
      </c>
      <c r="P42" s="168">
        <v>0</v>
      </c>
      <c r="Q42" s="168">
        <v>0</v>
      </c>
      <c r="R42" s="168">
        <v>0</v>
      </c>
      <c r="S42" s="168">
        <f t="shared" si="3"/>
        <v>0</v>
      </c>
    </row>
    <row r="43" spans="1:19" s="165" customFormat="1" ht="14.25" hidden="1" thickBot="1" x14ac:dyDescent="0.35">
      <c r="A43" s="163"/>
      <c r="B43" s="147">
        <v>3471</v>
      </c>
      <c r="C43" s="146" t="s">
        <v>167</v>
      </c>
      <c r="D43" s="183"/>
      <c r="E43" s="182">
        <v>0</v>
      </c>
      <c r="F43" s="181">
        <f t="shared" ref="F43:R43" si="22">+F44</f>
        <v>0</v>
      </c>
      <c r="G43" s="181">
        <f t="shared" si="22"/>
        <v>0</v>
      </c>
      <c r="H43" s="181">
        <f t="shared" si="22"/>
        <v>0</v>
      </c>
      <c r="I43" s="181">
        <f t="shared" si="22"/>
        <v>0</v>
      </c>
      <c r="J43" s="194">
        <f t="shared" si="22"/>
        <v>0</v>
      </c>
      <c r="K43" s="194">
        <f t="shared" si="22"/>
        <v>0</v>
      </c>
      <c r="L43" s="194">
        <f t="shared" si="22"/>
        <v>0</v>
      </c>
      <c r="M43" s="194">
        <f t="shared" si="22"/>
        <v>0</v>
      </c>
      <c r="N43" s="194">
        <f t="shared" si="22"/>
        <v>0</v>
      </c>
      <c r="O43" s="194">
        <f t="shared" si="22"/>
        <v>0</v>
      </c>
      <c r="P43" s="194">
        <f t="shared" si="22"/>
        <v>0</v>
      </c>
      <c r="Q43" s="194">
        <f t="shared" si="22"/>
        <v>0</v>
      </c>
      <c r="R43" s="194">
        <f t="shared" si="22"/>
        <v>0</v>
      </c>
      <c r="S43" s="194">
        <f t="shared" si="3"/>
        <v>0</v>
      </c>
    </row>
    <row r="44" spans="1:19" s="178" customFormat="1" hidden="1" x14ac:dyDescent="0.3">
      <c r="A44" s="177"/>
      <c r="B44" s="179">
        <v>3471</v>
      </c>
      <c r="C44" s="180"/>
      <c r="D44" s="179"/>
      <c r="E44" s="150"/>
      <c r="F44" s="150">
        <f>D44*E44</f>
        <v>0</v>
      </c>
      <c r="G44" s="173">
        <f>+F44/12</f>
        <v>0</v>
      </c>
      <c r="H44" s="168">
        <f t="shared" ref="H44:R44" si="23">G44</f>
        <v>0</v>
      </c>
      <c r="I44" s="168">
        <f t="shared" si="23"/>
        <v>0</v>
      </c>
      <c r="J44" s="168">
        <f t="shared" si="23"/>
        <v>0</v>
      </c>
      <c r="K44" s="168">
        <f t="shared" si="23"/>
        <v>0</v>
      </c>
      <c r="L44" s="168">
        <f t="shared" si="23"/>
        <v>0</v>
      </c>
      <c r="M44" s="168">
        <f t="shared" si="23"/>
        <v>0</v>
      </c>
      <c r="N44" s="168">
        <f t="shared" si="23"/>
        <v>0</v>
      </c>
      <c r="O44" s="168">
        <f t="shared" si="23"/>
        <v>0</v>
      </c>
      <c r="P44" s="168">
        <f t="shared" si="23"/>
        <v>0</v>
      </c>
      <c r="Q44" s="168">
        <f t="shared" si="23"/>
        <v>0</v>
      </c>
      <c r="R44" s="168">
        <f t="shared" si="23"/>
        <v>0</v>
      </c>
      <c r="S44" s="149">
        <f t="shared" si="3"/>
        <v>0</v>
      </c>
    </row>
    <row r="45" spans="1:19" s="165" customFormat="1" ht="14.25" hidden="1" thickBot="1" x14ac:dyDescent="0.35">
      <c r="A45" s="163"/>
      <c r="B45" s="188">
        <v>3408</v>
      </c>
      <c r="C45" s="187" t="s">
        <v>166</v>
      </c>
      <c r="D45" s="186"/>
      <c r="E45" s="185">
        <v>0</v>
      </c>
      <c r="F45" s="184">
        <f t="shared" ref="F45:R45" si="24">+F46</f>
        <v>0</v>
      </c>
      <c r="G45" s="184">
        <f t="shared" si="24"/>
        <v>0</v>
      </c>
      <c r="H45" s="189">
        <f t="shared" si="24"/>
        <v>0</v>
      </c>
      <c r="I45" s="189">
        <f t="shared" si="24"/>
        <v>0</v>
      </c>
      <c r="J45" s="189">
        <f t="shared" si="24"/>
        <v>0</v>
      </c>
      <c r="K45" s="189">
        <f t="shared" si="24"/>
        <v>0</v>
      </c>
      <c r="L45" s="189">
        <f t="shared" si="24"/>
        <v>0</v>
      </c>
      <c r="M45" s="189">
        <f t="shared" si="24"/>
        <v>0</v>
      </c>
      <c r="N45" s="189">
        <f t="shared" si="24"/>
        <v>0</v>
      </c>
      <c r="O45" s="189">
        <f t="shared" si="24"/>
        <v>0</v>
      </c>
      <c r="P45" s="189">
        <f t="shared" si="24"/>
        <v>0</v>
      </c>
      <c r="Q45" s="189">
        <f t="shared" si="24"/>
        <v>0</v>
      </c>
      <c r="R45" s="189">
        <f t="shared" si="24"/>
        <v>0</v>
      </c>
      <c r="S45" s="184">
        <f t="shared" si="3"/>
        <v>0</v>
      </c>
    </row>
    <row r="46" spans="1:19" s="178" customFormat="1" hidden="1" x14ac:dyDescent="0.3">
      <c r="A46" s="177"/>
      <c r="B46" s="179">
        <v>3408</v>
      </c>
      <c r="C46" s="180"/>
      <c r="D46" s="179"/>
      <c r="E46" s="150">
        <v>0</v>
      </c>
      <c r="F46" s="150">
        <f>D46*E46</f>
        <v>0</v>
      </c>
      <c r="G46" s="173"/>
      <c r="H46" s="168">
        <f>G46</f>
        <v>0</v>
      </c>
      <c r="I46" s="168">
        <f>H46</f>
        <v>0</v>
      </c>
      <c r="J46" s="168">
        <f>I46</f>
        <v>0</v>
      </c>
      <c r="K46" s="168">
        <f>F46</f>
        <v>0</v>
      </c>
      <c r="L46" s="168"/>
      <c r="M46" s="168">
        <f t="shared" ref="M46:R46" si="25">L46</f>
        <v>0</v>
      </c>
      <c r="N46" s="168">
        <f t="shared" si="25"/>
        <v>0</v>
      </c>
      <c r="O46" s="168">
        <f t="shared" si="25"/>
        <v>0</v>
      </c>
      <c r="P46" s="168">
        <f t="shared" si="25"/>
        <v>0</v>
      </c>
      <c r="Q46" s="168">
        <f t="shared" si="25"/>
        <v>0</v>
      </c>
      <c r="R46" s="168">
        <f t="shared" si="25"/>
        <v>0</v>
      </c>
      <c r="S46" s="149">
        <f t="shared" si="3"/>
        <v>0</v>
      </c>
    </row>
    <row r="47" spans="1:19" s="165" customFormat="1" ht="27.75" hidden="1" thickBot="1" x14ac:dyDescent="0.35">
      <c r="A47" s="163"/>
      <c r="B47" s="107">
        <v>3511</v>
      </c>
      <c r="C47" s="193" t="s">
        <v>165</v>
      </c>
      <c r="D47" s="183"/>
      <c r="E47" s="182">
        <v>0</v>
      </c>
      <c r="F47" s="181">
        <f>F48+F49</f>
        <v>0</v>
      </c>
      <c r="G47" s="181">
        <f t="shared" ref="G47:S47" si="26">G48+G49</f>
        <v>0</v>
      </c>
      <c r="H47" s="181">
        <f t="shared" si="26"/>
        <v>0</v>
      </c>
      <c r="I47" s="181">
        <f t="shared" si="26"/>
        <v>0</v>
      </c>
      <c r="J47" s="181">
        <f t="shared" si="26"/>
        <v>0</v>
      </c>
      <c r="K47" s="181">
        <f t="shared" si="26"/>
        <v>0</v>
      </c>
      <c r="L47" s="181">
        <f t="shared" si="26"/>
        <v>0</v>
      </c>
      <c r="M47" s="181">
        <f t="shared" si="26"/>
        <v>0</v>
      </c>
      <c r="N47" s="181">
        <f t="shared" si="26"/>
        <v>0</v>
      </c>
      <c r="O47" s="181">
        <f t="shared" si="26"/>
        <v>0</v>
      </c>
      <c r="P47" s="181">
        <f t="shared" si="26"/>
        <v>0</v>
      </c>
      <c r="Q47" s="181">
        <f t="shared" si="26"/>
        <v>0</v>
      </c>
      <c r="R47" s="181">
        <f t="shared" si="26"/>
        <v>0</v>
      </c>
      <c r="S47" s="181">
        <f t="shared" si="26"/>
        <v>0</v>
      </c>
    </row>
    <row r="48" spans="1:19" s="178" customFormat="1" hidden="1" x14ac:dyDescent="0.3">
      <c r="A48" s="177"/>
      <c r="B48" s="179">
        <v>3511</v>
      </c>
      <c r="C48" s="180" t="s">
        <v>164</v>
      </c>
      <c r="D48" s="179"/>
      <c r="E48" s="150"/>
      <c r="F48" s="150">
        <f>D48*E48</f>
        <v>0</v>
      </c>
      <c r="G48" s="150"/>
      <c r="H48" s="149">
        <f t="shared" ref="H48:R50" si="27">G48</f>
        <v>0</v>
      </c>
      <c r="I48" s="149">
        <f t="shared" si="27"/>
        <v>0</v>
      </c>
      <c r="J48" s="149">
        <f t="shared" si="27"/>
        <v>0</v>
      </c>
      <c r="K48" s="168">
        <f t="shared" si="27"/>
        <v>0</v>
      </c>
      <c r="L48" s="168">
        <f t="shared" si="27"/>
        <v>0</v>
      </c>
      <c r="M48" s="168">
        <f t="shared" si="27"/>
        <v>0</v>
      </c>
      <c r="N48" s="168">
        <f t="shared" si="27"/>
        <v>0</v>
      </c>
      <c r="O48" s="168">
        <f>F48/4</f>
        <v>0</v>
      </c>
      <c r="P48" s="168">
        <f t="shared" si="27"/>
        <v>0</v>
      </c>
      <c r="Q48" s="168">
        <f t="shared" si="27"/>
        <v>0</v>
      </c>
      <c r="R48" s="168">
        <f t="shared" si="27"/>
        <v>0</v>
      </c>
      <c r="S48" s="149">
        <f t="shared" si="3"/>
        <v>0</v>
      </c>
    </row>
    <row r="49" spans="1:19" s="178" customFormat="1" hidden="1" x14ac:dyDescent="0.3">
      <c r="A49" s="177"/>
      <c r="B49" s="179">
        <v>3511</v>
      </c>
      <c r="C49" s="175" t="s">
        <v>163</v>
      </c>
      <c r="D49" s="179"/>
      <c r="E49" s="150"/>
      <c r="F49" s="150">
        <f>D49*E49</f>
        <v>0</v>
      </c>
      <c r="G49" s="173"/>
      <c r="H49" s="168">
        <f>G49</f>
        <v>0</v>
      </c>
      <c r="I49" s="168">
        <f>H49</f>
        <v>0</v>
      </c>
      <c r="J49" s="168"/>
      <c r="K49" s="168"/>
      <c r="L49" s="168">
        <f t="shared" si="27"/>
        <v>0</v>
      </c>
      <c r="M49" s="168">
        <f t="shared" si="27"/>
        <v>0</v>
      </c>
      <c r="N49" s="168">
        <f t="shared" si="27"/>
        <v>0</v>
      </c>
      <c r="O49" s="168">
        <f t="shared" si="27"/>
        <v>0</v>
      </c>
      <c r="P49" s="168">
        <f t="shared" si="27"/>
        <v>0</v>
      </c>
      <c r="Q49" s="168">
        <f>F49</f>
        <v>0</v>
      </c>
      <c r="R49" s="168"/>
      <c r="S49" s="149">
        <f t="shared" si="3"/>
        <v>0</v>
      </c>
    </row>
    <row r="50" spans="1:19" s="178" customFormat="1" hidden="1" x14ac:dyDescent="0.3">
      <c r="A50" s="177"/>
      <c r="B50" s="179"/>
      <c r="C50" s="175"/>
      <c r="D50" s="179"/>
      <c r="E50" s="150">
        <v>0</v>
      </c>
      <c r="F50" s="150">
        <f>D50*E50</f>
        <v>0</v>
      </c>
      <c r="G50" s="173">
        <f>+F50/2</f>
        <v>0</v>
      </c>
      <c r="H50" s="168">
        <f>G50</f>
        <v>0</v>
      </c>
      <c r="I50" s="168"/>
      <c r="J50" s="168">
        <f>I50</f>
        <v>0</v>
      </c>
      <c r="K50" s="168">
        <f>J50</f>
        <v>0</v>
      </c>
      <c r="L50" s="168">
        <f t="shared" si="27"/>
        <v>0</v>
      </c>
      <c r="M50" s="168">
        <f t="shared" si="27"/>
        <v>0</v>
      </c>
      <c r="N50" s="168">
        <f t="shared" si="27"/>
        <v>0</v>
      </c>
      <c r="O50" s="168">
        <f t="shared" si="27"/>
        <v>0</v>
      </c>
      <c r="P50" s="168">
        <f t="shared" si="27"/>
        <v>0</v>
      </c>
      <c r="Q50" s="168">
        <f t="shared" si="27"/>
        <v>0</v>
      </c>
      <c r="R50" s="168">
        <f t="shared" si="27"/>
        <v>0</v>
      </c>
      <c r="S50" s="149">
        <f>SUM(G50:R50)</f>
        <v>0</v>
      </c>
    </row>
    <row r="51" spans="1:19" s="165" customFormat="1" ht="14.25" hidden="1" thickBot="1" x14ac:dyDescent="0.35">
      <c r="A51" s="163"/>
      <c r="B51" s="147">
        <v>3531</v>
      </c>
      <c r="C51" s="146" t="s">
        <v>130</v>
      </c>
      <c r="D51" s="183"/>
      <c r="E51" s="182">
        <v>0</v>
      </c>
      <c r="F51" s="181">
        <f>SUM(F52:F70)</f>
        <v>0</v>
      </c>
      <c r="G51" s="181">
        <f t="shared" ref="G51:R51" si="28">SUM(G52:G70)</f>
        <v>0</v>
      </c>
      <c r="H51" s="181">
        <f t="shared" si="28"/>
        <v>0</v>
      </c>
      <c r="I51" s="181">
        <f t="shared" si="28"/>
        <v>0</v>
      </c>
      <c r="J51" s="181">
        <f t="shared" si="28"/>
        <v>0</v>
      </c>
      <c r="K51" s="181">
        <f t="shared" si="28"/>
        <v>0</v>
      </c>
      <c r="L51" s="181">
        <f t="shared" si="28"/>
        <v>0</v>
      </c>
      <c r="M51" s="181">
        <f t="shared" si="28"/>
        <v>0</v>
      </c>
      <c r="N51" s="181">
        <f t="shared" si="28"/>
        <v>0</v>
      </c>
      <c r="O51" s="181">
        <f t="shared" si="28"/>
        <v>0</v>
      </c>
      <c r="P51" s="181">
        <f t="shared" si="28"/>
        <v>0</v>
      </c>
      <c r="Q51" s="181">
        <f t="shared" si="28"/>
        <v>0</v>
      </c>
      <c r="R51" s="181">
        <f t="shared" si="28"/>
        <v>0</v>
      </c>
      <c r="S51" s="181">
        <f>SUM(G51:R51)</f>
        <v>0</v>
      </c>
    </row>
    <row r="52" spans="1:19" s="178" customFormat="1" hidden="1" x14ac:dyDescent="0.3">
      <c r="A52" s="177"/>
      <c r="B52" s="179">
        <v>3531</v>
      </c>
      <c r="C52" s="180"/>
      <c r="D52" s="179"/>
      <c r="E52" s="150"/>
      <c r="F52" s="150">
        <f>D52*E52</f>
        <v>0</v>
      </c>
      <c r="G52" s="150"/>
      <c r="H52" s="149">
        <f>G52</f>
        <v>0</v>
      </c>
      <c r="I52" s="149">
        <f>H52</f>
        <v>0</v>
      </c>
      <c r="J52" s="149">
        <f>I52</f>
        <v>0</v>
      </c>
      <c r="K52" s="149">
        <f>J52</f>
        <v>0</v>
      </c>
      <c r="L52" s="149">
        <f>K52</f>
        <v>0</v>
      </c>
      <c r="M52" s="149">
        <f t="shared" ref="M52:R52" si="29">L52</f>
        <v>0</v>
      </c>
      <c r="N52" s="149">
        <f t="shared" si="29"/>
        <v>0</v>
      </c>
      <c r="O52" s="149">
        <f>F52</f>
        <v>0</v>
      </c>
      <c r="P52" s="149"/>
      <c r="Q52" s="149">
        <f t="shared" si="29"/>
        <v>0</v>
      </c>
      <c r="R52" s="149">
        <f t="shared" si="29"/>
        <v>0</v>
      </c>
      <c r="S52" s="149">
        <f>SUM(G52:R52)</f>
        <v>0</v>
      </c>
    </row>
    <row r="53" spans="1:19" hidden="1" x14ac:dyDescent="0.3">
      <c r="A53" s="177"/>
      <c r="B53" s="174">
        <v>3531</v>
      </c>
      <c r="C53" s="175"/>
      <c r="D53" s="174"/>
      <c r="E53" s="173"/>
      <c r="F53" s="150">
        <f t="shared" ref="F53:F69" si="30">D53*E53</f>
        <v>0</v>
      </c>
      <c r="G53" s="173"/>
      <c r="H53" s="168"/>
      <c r="I53" s="168"/>
      <c r="J53" s="168">
        <f>F53</f>
        <v>0</v>
      </c>
      <c r="K53" s="168"/>
      <c r="L53" s="168"/>
      <c r="M53" s="168"/>
      <c r="N53" s="168"/>
      <c r="O53" s="168"/>
      <c r="P53" s="168"/>
      <c r="Q53" s="168"/>
      <c r="R53" s="168"/>
      <c r="S53" s="149">
        <f t="shared" ref="S53:S81" si="31">SUM(G53:R53)</f>
        <v>0</v>
      </c>
    </row>
    <row r="54" spans="1:19" hidden="1" x14ac:dyDescent="0.3">
      <c r="A54" s="177"/>
      <c r="B54" s="174">
        <v>3531</v>
      </c>
      <c r="C54" s="175"/>
      <c r="D54" s="174"/>
      <c r="E54" s="173"/>
      <c r="F54" s="150">
        <f t="shared" si="30"/>
        <v>0</v>
      </c>
      <c r="G54" s="173"/>
      <c r="H54" s="168"/>
      <c r="I54" s="168"/>
      <c r="J54" s="168"/>
      <c r="K54" s="168"/>
      <c r="L54" s="168"/>
      <c r="M54" s="168"/>
      <c r="N54" s="168"/>
      <c r="O54" s="149">
        <f>F54</f>
        <v>0</v>
      </c>
      <c r="P54" s="168"/>
      <c r="Q54" s="168"/>
      <c r="R54" s="168"/>
      <c r="S54" s="149">
        <f t="shared" si="31"/>
        <v>0</v>
      </c>
    </row>
    <row r="55" spans="1:19" hidden="1" x14ac:dyDescent="0.3">
      <c r="A55" s="177"/>
      <c r="B55" s="174">
        <v>3531</v>
      </c>
      <c r="C55" s="175"/>
      <c r="D55" s="174"/>
      <c r="E55" s="173"/>
      <c r="F55" s="150">
        <f t="shared" si="30"/>
        <v>0</v>
      </c>
      <c r="G55" s="173"/>
      <c r="H55" s="168"/>
      <c r="I55" s="168"/>
      <c r="J55" s="168"/>
      <c r="K55" s="168"/>
      <c r="L55" s="168"/>
      <c r="M55" s="168"/>
      <c r="N55" s="168"/>
      <c r="O55" s="149">
        <f>F55</f>
        <v>0</v>
      </c>
      <c r="P55" s="168"/>
      <c r="Q55" s="168"/>
      <c r="R55" s="168"/>
      <c r="S55" s="149">
        <f t="shared" si="31"/>
        <v>0</v>
      </c>
    </row>
    <row r="56" spans="1:19" hidden="1" x14ac:dyDescent="0.3">
      <c r="A56" s="177"/>
      <c r="B56" s="174">
        <v>3531</v>
      </c>
      <c r="C56" s="175"/>
      <c r="D56" s="174"/>
      <c r="E56" s="173"/>
      <c r="F56" s="150">
        <f t="shared" si="30"/>
        <v>0</v>
      </c>
      <c r="G56" s="173"/>
      <c r="H56" s="168"/>
      <c r="I56" s="168"/>
      <c r="J56" s="168"/>
      <c r="K56" s="168"/>
      <c r="L56" s="168">
        <f>F56</f>
        <v>0</v>
      </c>
      <c r="M56" s="168"/>
      <c r="N56" s="168"/>
      <c r="O56" s="168"/>
      <c r="P56" s="168"/>
      <c r="Q56" s="168"/>
      <c r="R56" s="168"/>
      <c r="S56" s="149">
        <f t="shared" si="31"/>
        <v>0</v>
      </c>
    </row>
    <row r="57" spans="1:19" hidden="1" x14ac:dyDescent="0.3">
      <c r="A57" s="177"/>
      <c r="B57" s="174">
        <v>3531</v>
      </c>
      <c r="C57" s="175"/>
      <c r="D57" s="174"/>
      <c r="E57" s="173"/>
      <c r="F57" s="150">
        <f t="shared" si="30"/>
        <v>0</v>
      </c>
      <c r="G57" s="173"/>
      <c r="H57" s="168"/>
      <c r="I57" s="168"/>
      <c r="J57" s="168"/>
      <c r="K57" s="168"/>
      <c r="L57" s="168"/>
      <c r="M57" s="168">
        <f>F57</f>
        <v>0</v>
      </c>
      <c r="N57" s="168"/>
      <c r="O57" s="168"/>
      <c r="P57" s="168"/>
      <c r="Q57" s="168"/>
      <c r="R57" s="168"/>
      <c r="S57" s="149">
        <f t="shared" si="31"/>
        <v>0</v>
      </c>
    </row>
    <row r="58" spans="1:19" hidden="1" x14ac:dyDescent="0.3">
      <c r="A58" s="177"/>
      <c r="B58" s="174">
        <v>3531</v>
      </c>
      <c r="C58" s="175"/>
      <c r="D58" s="174"/>
      <c r="E58" s="173"/>
      <c r="F58" s="150">
        <f t="shared" si="30"/>
        <v>0</v>
      </c>
      <c r="G58" s="173"/>
      <c r="H58" s="168"/>
      <c r="I58" s="168"/>
      <c r="J58" s="168"/>
      <c r="K58" s="168"/>
      <c r="L58" s="168">
        <f>F58</f>
        <v>0</v>
      </c>
      <c r="M58" s="168"/>
      <c r="N58" s="168"/>
      <c r="O58" s="168"/>
      <c r="P58" s="168"/>
      <c r="Q58" s="168"/>
      <c r="R58" s="168"/>
      <c r="S58" s="149">
        <f t="shared" si="31"/>
        <v>0</v>
      </c>
    </row>
    <row r="59" spans="1:19" hidden="1" x14ac:dyDescent="0.3">
      <c r="A59" s="177"/>
      <c r="B59" s="174">
        <v>3531</v>
      </c>
      <c r="C59" s="175"/>
      <c r="D59" s="174"/>
      <c r="E59" s="173"/>
      <c r="F59" s="150">
        <f t="shared" si="30"/>
        <v>0</v>
      </c>
      <c r="G59" s="173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>
        <f>F59</f>
        <v>0</v>
      </c>
      <c r="S59" s="149">
        <f t="shared" si="31"/>
        <v>0</v>
      </c>
    </row>
    <row r="60" spans="1:19" hidden="1" x14ac:dyDescent="0.3">
      <c r="A60" s="177"/>
      <c r="B60" s="174">
        <v>3531</v>
      </c>
      <c r="C60" s="175"/>
      <c r="D60" s="174"/>
      <c r="E60" s="173"/>
      <c r="F60" s="150">
        <f t="shared" si="30"/>
        <v>0</v>
      </c>
      <c r="G60" s="173"/>
      <c r="H60" s="168"/>
      <c r="I60" s="168"/>
      <c r="J60" s="168"/>
      <c r="K60" s="168"/>
      <c r="L60" s="168">
        <f>F60</f>
        <v>0</v>
      </c>
      <c r="M60" s="168"/>
      <c r="N60" s="168"/>
      <c r="O60" s="168"/>
      <c r="P60" s="168"/>
      <c r="Q60" s="168"/>
      <c r="R60" s="168"/>
      <c r="S60" s="149">
        <f t="shared" si="31"/>
        <v>0</v>
      </c>
    </row>
    <row r="61" spans="1:19" hidden="1" x14ac:dyDescent="0.3">
      <c r="A61" s="177"/>
      <c r="B61" s="174">
        <v>3531</v>
      </c>
      <c r="C61" s="175"/>
      <c r="D61" s="174"/>
      <c r="E61" s="173"/>
      <c r="F61" s="150">
        <f t="shared" si="30"/>
        <v>0</v>
      </c>
      <c r="G61" s="173"/>
      <c r="H61" s="168"/>
      <c r="I61" s="168"/>
      <c r="J61" s="168"/>
      <c r="K61" s="168"/>
      <c r="L61" s="168">
        <f>F61</f>
        <v>0</v>
      </c>
      <c r="M61" s="168"/>
      <c r="N61" s="168"/>
      <c r="O61" s="168"/>
      <c r="P61" s="168"/>
      <c r="Q61" s="168"/>
      <c r="R61" s="168"/>
      <c r="S61" s="149">
        <f t="shared" si="31"/>
        <v>0</v>
      </c>
    </row>
    <row r="62" spans="1:19" hidden="1" x14ac:dyDescent="0.3">
      <c r="A62" s="177"/>
      <c r="B62" s="174">
        <v>3531</v>
      </c>
      <c r="C62" s="175"/>
      <c r="D62" s="174"/>
      <c r="E62" s="173"/>
      <c r="F62" s="150">
        <f t="shared" si="30"/>
        <v>0</v>
      </c>
      <c r="G62" s="173"/>
      <c r="H62" s="168"/>
      <c r="I62" s="168"/>
      <c r="J62" s="168"/>
      <c r="K62" s="168"/>
      <c r="L62" s="168">
        <f>F62</f>
        <v>0</v>
      </c>
      <c r="M62" s="168"/>
      <c r="N62" s="168"/>
      <c r="O62" s="168"/>
      <c r="P62" s="168"/>
      <c r="Q62" s="168"/>
      <c r="R62" s="168"/>
      <c r="S62" s="149">
        <f t="shared" si="31"/>
        <v>0</v>
      </c>
    </row>
    <row r="63" spans="1:19" hidden="1" x14ac:dyDescent="0.3">
      <c r="A63" s="177"/>
      <c r="B63" s="174">
        <v>3531</v>
      </c>
      <c r="C63" s="175"/>
      <c r="D63" s="174"/>
      <c r="E63" s="173"/>
      <c r="F63" s="150">
        <f t="shared" si="30"/>
        <v>0</v>
      </c>
      <c r="G63" s="173">
        <f>F63</f>
        <v>0</v>
      </c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49">
        <f t="shared" si="31"/>
        <v>0</v>
      </c>
    </row>
    <row r="64" spans="1:19" hidden="1" x14ac:dyDescent="0.3">
      <c r="A64" s="177"/>
      <c r="B64" s="174">
        <v>3531</v>
      </c>
      <c r="C64" s="175"/>
      <c r="D64" s="174"/>
      <c r="E64" s="173"/>
      <c r="F64" s="150">
        <f t="shared" si="30"/>
        <v>0</v>
      </c>
      <c r="G64" s="173">
        <f>F64</f>
        <v>0</v>
      </c>
      <c r="H64" s="168"/>
      <c r="I64" s="168">
        <f t="shared" ref="I64:R65" si="32">H64</f>
        <v>0</v>
      </c>
      <c r="J64" s="168">
        <f t="shared" si="32"/>
        <v>0</v>
      </c>
      <c r="K64" s="168">
        <f t="shared" si="32"/>
        <v>0</v>
      </c>
      <c r="L64" s="168">
        <f t="shared" si="32"/>
        <v>0</v>
      </c>
      <c r="M64" s="168">
        <f t="shared" si="32"/>
        <v>0</v>
      </c>
      <c r="N64" s="168">
        <f t="shared" si="32"/>
        <v>0</v>
      </c>
      <c r="O64" s="168">
        <f t="shared" si="32"/>
        <v>0</v>
      </c>
      <c r="P64" s="168">
        <f t="shared" si="32"/>
        <v>0</v>
      </c>
      <c r="Q64" s="168">
        <f t="shared" si="32"/>
        <v>0</v>
      </c>
      <c r="R64" s="168">
        <f t="shared" si="32"/>
        <v>0</v>
      </c>
      <c r="S64" s="149">
        <f t="shared" si="31"/>
        <v>0</v>
      </c>
    </row>
    <row r="65" spans="1:240" hidden="1" x14ac:dyDescent="0.3">
      <c r="A65" s="177"/>
      <c r="B65" s="174">
        <v>3531</v>
      </c>
      <c r="C65" s="175"/>
      <c r="D65" s="174"/>
      <c r="E65" s="173"/>
      <c r="F65" s="150">
        <f t="shared" si="30"/>
        <v>0</v>
      </c>
      <c r="G65" s="173">
        <f>F65/6</f>
        <v>0</v>
      </c>
      <c r="H65" s="168">
        <f>G65</f>
        <v>0</v>
      </c>
      <c r="I65" s="168">
        <f t="shared" si="32"/>
        <v>0</v>
      </c>
      <c r="J65" s="168">
        <f t="shared" si="32"/>
        <v>0</v>
      </c>
      <c r="K65" s="168">
        <f t="shared" si="32"/>
        <v>0</v>
      </c>
      <c r="L65" s="168">
        <f t="shared" si="32"/>
        <v>0</v>
      </c>
      <c r="M65" s="168"/>
      <c r="N65" s="168"/>
      <c r="O65" s="168"/>
      <c r="P65" s="168"/>
      <c r="Q65" s="168"/>
      <c r="R65" s="168"/>
      <c r="S65" s="149">
        <f t="shared" si="31"/>
        <v>0</v>
      </c>
    </row>
    <row r="66" spans="1:240" hidden="1" x14ac:dyDescent="0.3">
      <c r="A66" s="177"/>
      <c r="B66" s="174">
        <v>3531</v>
      </c>
      <c r="C66" s="175"/>
      <c r="D66" s="174"/>
      <c r="E66" s="173"/>
      <c r="F66" s="150">
        <f t="shared" si="30"/>
        <v>0</v>
      </c>
      <c r="G66" s="173">
        <f>F66</f>
        <v>0</v>
      </c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49">
        <f t="shared" si="31"/>
        <v>0</v>
      </c>
    </row>
    <row r="67" spans="1:240" hidden="1" x14ac:dyDescent="0.3">
      <c r="A67" s="177"/>
      <c r="B67" s="174">
        <v>3531</v>
      </c>
      <c r="C67" s="175"/>
      <c r="D67" s="174"/>
      <c r="E67" s="173"/>
      <c r="F67" s="150">
        <f t="shared" si="30"/>
        <v>0</v>
      </c>
      <c r="G67" s="173">
        <f>F67</f>
        <v>0</v>
      </c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49">
        <f t="shared" si="31"/>
        <v>0</v>
      </c>
    </row>
    <row r="68" spans="1:240" hidden="1" x14ac:dyDescent="0.3">
      <c r="A68" s="177"/>
      <c r="B68" s="174">
        <v>3531</v>
      </c>
      <c r="C68" s="175"/>
      <c r="D68" s="174"/>
      <c r="E68" s="173"/>
      <c r="F68" s="150">
        <f t="shared" si="30"/>
        <v>0</v>
      </c>
      <c r="G68" s="173">
        <f>F68</f>
        <v>0</v>
      </c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49">
        <f t="shared" si="31"/>
        <v>0</v>
      </c>
    </row>
    <row r="69" spans="1:240" hidden="1" x14ac:dyDescent="0.3">
      <c r="B69" s="174"/>
      <c r="C69" s="175"/>
      <c r="D69" s="174"/>
      <c r="E69" s="173"/>
      <c r="F69" s="150">
        <f t="shared" si="30"/>
        <v>0</v>
      </c>
      <c r="G69" s="173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49">
        <f t="shared" si="31"/>
        <v>0</v>
      </c>
    </row>
    <row r="70" spans="1:240" hidden="1" x14ac:dyDescent="0.3">
      <c r="B70" s="174"/>
      <c r="C70" s="175"/>
      <c r="D70" s="174"/>
      <c r="E70" s="173"/>
      <c r="F70" s="150"/>
      <c r="G70" s="173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49">
        <f t="shared" si="31"/>
        <v>0</v>
      </c>
    </row>
    <row r="71" spans="1:240" s="165" customFormat="1" ht="14.25" hidden="1" thickBot="1" x14ac:dyDescent="0.35">
      <c r="A71" s="163"/>
      <c r="B71" s="147">
        <v>3604</v>
      </c>
      <c r="C71" s="146" t="s">
        <v>162</v>
      </c>
      <c r="D71" s="183"/>
      <c r="E71" s="182"/>
      <c r="F71" s="181">
        <f t="shared" ref="F71:R71" si="33">SUM(F72:F73)</f>
        <v>0</v>
      </c>
      <c r="G71" s="181">
        <f t="shared" si="33"/>
        <v>0</v>
      </c>
      <c r="H71" s="181">
        <f t="shared" si="33"/>
        <v>0</v>
      </c>
      <c r="I71" s="181">
        <f t="shared" si="33"/>
        <v>0</v>
      </c>
      <c r="J71" s="181">
        <f t="shared" si="33"/>
        <v>0</v>
      </c>
      <c r="K71" s="181">
        <f t="shared" si="33"/>
        <v>0</v>
      </c>
      <c r="L71" s="181">
        <f t="shared" si="33"/>
        <v>0</v>
      </c>
      <c r="M71" s="181">
        <f t="shared" si="33"/>
        <v>0</v>
      </c>
      <c r="N71" s="181">
        <f t="shared" si="33"/>
        <v>0</v>
      </c>
      <c r="O71" s="181">
        <f t="shared" si="33"/>
        <v>0</v>
      </c>
      <c r="P71" s="181">
        <f t="shared" si="33"/>
        <v>0</v>
      </c>
      <c r="Q71" s="181">
        <f t="shared" si="33"/>
        <v>0</v>
      </c>
      <c r="R71" s="181">
        <f t="shared" si="33"/>
        <v>0</v>
      </c>
      <c r="S71" s="181">
        <f t="shared" si="31"/>
        <v>0</v>
      </c>
    </row>
    <row r="72" spans="1:240" s="178" customFormat="1" hidden="1" x14ac:dyDescent="0.3">
      <c r="A72" s="177"/>
      <c r="B72" s="179">
        <v>3604</v>
      </c>
      <c r="C72" s="180" t="s">
        <v>161</v>
      </c>
      <c r="D72" s="179"/>
      <c r="E72" s="150">
        <v>0</v>
      </c>
      <c r="F72" s="150">
        <f>D72*E72</f>
        <v>0</v>
      </c>
      <c r="G72" s="149">
        <f>F72/12</f>
        <v>0</v>
      </c>
      <c r="H72" s="149">
        <f t="shared" ref="H72:R72" si="34">G72</f>
        <v>0</v>
      </c>
      <c r="I72" s="149">
        <f t="shared" si="34"/>
        <v>0</v>
      </c>
      <c r="J72" s="149">
        <f t="shared" si="34"/>
        <v>0</v>
      </c>
      <c r="K72" s="149">
        <f t="shared" si="34"/>
        <v>0</v>
      </c>
      <c r="L72" s="149">
        <f t="shared" si="34"/>
        <v>0</v>
      </c>
      <c r="M72" s="149">
        <f t="shared" si="34"/>
        <v>0</v>
      </c>
      <c r="N72" s="149">
        <f t="shared" si="34"/>
        <v>0</v>
      </c>
      <c r="O72" s="149">
        <f t="shared" si="34"/>
        <v>0</v>
      </c>
      <c r="P72" s="149">
        <f t="shared" si="34"/>
        <v>0</v>
      </c>
      <c r="Q72" s="149">
        <f t="shared" si="34"/>
        <v>0</v>
      </c>
      <c r="R72" s="149">
        <f t="shared" si="34"/>
        <v>0</v>
      </c>
      <c r="S72" s="149">
        <f t="shared" si="31"/>
        <v>0</v>
      </c>
    </row>
    <row r="73" spans="1:240" s="178" customFormat="1" hidden="1" x14ac:dyDescent="0.3">
      <c r="A73" s="177"/>
      <c r="B73" s="179">
        <v>3604</v>
      </c>
      <c r="C73" s="180" t="s">
        <v>160</v>
      </c>
      <c r="D73" s="179"/>
      <c r="E73" s="150">
        <v>0</v>
      </c>
      <c r="F73" s="150">
        <f>D73*E73</f>
        <v>0</v>
      </c>
      <c r="G73" s="149">
        <f>F73</f>
        <v>0</v>
      </c>
      <c r="H73" s="149">
        <v>0</v>
      </c>
      <c r="I73" s="149">
        <v>0</v>
      </c>
      <c r="J73" s="149"/>
      <c r="K73" s="149">
        <f>J73</f>
        <v>0</v>
      </c>
      <c r="L73" s="149">
        <f>K73</f>
        <v>0</v>
      </c>
      <c r="M73" s="149">
        <f>L73</f>
        <v>0</v>
      </c>
      <c r="N73" s="149">
        <v>0</v>
      </c>
      <c r="O73" s="149">
        <v>0</v>
      </c>
      <c r="P73" s="149">
        <v>0</v>
      </c>
      <c r="Q73" s="149">
        <v>0</v>
      </c>
      <c r="R73" s="149">
        <v>0</v>
      </c>
      <c r="S73" s="149">
        <f t="shared" si="31"/>
        <v>0</v>
      </c>
    </row>
    <row r="74" spans="1:240" s="165" customFormat="1" ht="14.25" hidden="1" thickBot="1" x14ac:dyDescent="0.35">
      <c r="A74" s="163"/>
      <c r="B74" s="147">
        <v>3711</v>
      </c>
      <c r="C74" s="146" t="s">
        <v>159</v>
      </c>
      <c r="D74" s="183"/>
      <c r="E74" s="182">
        <v>0</v>
      </c>
      <c r="F74" s="181">
        <f t="shared" ref="F74:R74" si="35">SUM(F75:F77)</f>
        <v>0</v>
      </c>
      <c r="G74" s="181">
        <f t="shared" si="35"/>
        <v>0</v>
      </c>
      <c r="H74" s="181">
        <f t="shared" si="35"/>
        <v>0</v>
      </c>
      <c r="I74" s="181">
        <f t="shared" si="35"/>
        <v>0</v>
      </c>
      <c r="J74" s="181">
        <f t="shared" si="35"/>
        <v>0</v>
      </c>
      <c r="K74" s="181">
        <f t="shared" si="35"/>
        <v>0</v>
      </c>
      <c r="L74" s="181">
        <f t="shared" si="35"/>
        <v>0</v>
      </c>
      <c r="M74" s="181">
        <f t="shared" si="35"/>
        <v>0</v>
      </c>
      <c r="N74" s="181">
        <f t="shared" si="35"/>
        <v>0</v>
      </c>
      <c r="O74" s="181">
        <f t="shared" si="35"/>
        <v>0</v>
      </c>
      <c r="P74" s="181">
        <f t="shared" si="35"/>
        <v>0</v>
      </c>
      <c r="Q74" s="181">
        <f t="shared" si="35"/>
        <v>0</v>
      </c>
      <c r="R74" s="181">
        <f t="shared" si="35"/>
        <v>0</v>
      </c>
      <c r="S74" s="181">
        <f t="shared" si="31"/>
        <v>0</v>
      </c>
    </row>
    <row r="75" spans="1:240" s="178" customFormat="1" hidden="1" x14ac:dyDescent="0.3">
      <c r="A75" s="177"/>
      <c r="B75" s="179">
        <v>3711</v>
      </c>
      <c r="C75" s="180" t="s">
        <v>156</v>
      </c>
      <c r="D75" s="179"/>
      <c r="E75" s="150"/>
      <c r="F75" s="150"/>
      <c r="G75" s="192">
        <f>F75/12</f>
        <v>0</v>
      </c>
      <c r="H75" s="192">
        <f>G75</f>
        <v>0</v>
      </c>
      <c r="I75" s="192">
        <f t="shared" ref="I75:R77" si="36">H75</f>
        <v>0</v>
      </c>
      <c r="J75" s="192">
        <f t="shared" si="36"/>
        <v>0</v>
      </c>
      <c r="K75" s="192">
        <f t="shared" si="36"/>
        <v>0</v>
      </c>
      <c r="L75" s="192">
        <f t="shared" si="36"/>
        <v>0</v>
      </c>
      <c r="M75" s="192">
        <f t="shared" si="36"/>
        <v>0</v>
      </c>
      <c r="N75" s="192">
        <f t="shared" si="36"/>
        <v>0</v>
      </c>
      <c r="O75" s="192">
        <f t="shared" si="36"/>
        <v>0</v>
      </c>
      <c r="P75" s="192">
        <f t="shared" si="36"/>
        <v>0</v>
      </c>
      <c r="Q75" s="192">
        <f t="shared" si="36"/>
        <v>0</v>
      </c>
      <c r="R75" s="192">
        <f t="shared" si="36"/>
        <v>0</v>
      </c>
      <c r="S75" s="168">
        <f t="shared" si="31"/>
        <v>0</v>
      </c>
      <c r="T75" s="191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  <c r="AF75" s="190"/>
      <c r="AG75" s="190"/>
      <c r="AH75" s="190"/>
      <c r="AI75" s="190"/>
      <c r="AJ75" s="190"/>
      <c r="AK75" s="190"/>
      <c r="AL75" s="190"/>
      <c r="AM75" s="190"/>
      <c r="AN75" s="190"/>
      <c r="AO75" s="190"/>
      <c r="AP75" s="190"/>
      <c r="AQ75" s="190"/>
      <c r="AR75" s="190"/>
      <c r="AS75" s="190"/>
      <c r="AT75" s="190"/>
      <c r="AU75" s="190"/>
      <c r="AV75" s="190"/>
      <c r="AW75" s="190"/>
      <c r="AX75" s="190"/>
      <c r="AY75" s="190"/>
      <c r="AZ75" s="190"/>
      <c r="BA75" s="190"/>
      <c r="BB75" s="190"/>
      <c r="BC75" s="190"/>
      <c r="BD75" s="190"/>
      <c r="BE75" s="190"/>
      <c r="BF75" s="190"/>
      <c r="BG75" s="190"/>
      <c r="BH75" s="190"/>
      <c r="BI75" s="190"/>
      <c r="BJ75" s="190"/>
      <c r="BK75" s="190"/>
      <c r="BL75" s="190"/>
      <c r="BM75" s="190"/>
      <c r="BN75" s="190"/>
      <c r="BO75" s="190"/>
      <c r="BP75" s="190"/>
      <c r="BQ75" s="190"/>
      <c r="BR75" s="190"/>
      <c r="BS75" s="190"/>
      <c r="BT75" s="190"/>
      <c r="BU75" s="190"/>
      <c r="BV75" s="190"/>
      <c r="BW75" s="190"/>
      <c r="BX75" s="190"/>
      <c r="BY75" s="190"/>
      <c r="BZ75" s="190"/>
      <c r="CA75" s="190"/>
      <c r="CB75" s="190"/>
      <c r="CC75" s="190"/>
      <c r="CD75" s="190"/>
      <c r="CE75" s="190"/>
      <c r="CF75" s="190"/>
      <c r="CG75" s="190"/>
      <c r="CH75" s="190"/>
      <c r="CI75" s="190"/>
      <c r="CJ75" s="190"/>
      <c r="CK75" s="190"/>
      <c r="CL75" s="190"/>
      <c r="CM75" s="190"/>
      <c r="CN75" s="190"/>
      <c r="CO75" s="190"/>
      <c r="CP75" s="190"/>
      <c r="CQ75" s="190"/>
      <c r="CR75" s="190"/>
      <c r="CS75" s="190"/>
      <c r="CT75" s="190"/>
      <c r="CU75" s="190"/>
      <c r="CV75" s="190"/>
      <c r="CW75" s="190"/>
      <c r="CX75" s="190"/>
      <c r="CY75" s="190"/>
      <c r="CZ75" s="190"/>
      <c r="DA75" s="190"/>
      <c r="DB75" s="190"/>
      <c r="DC75" s="190"/>
      <c r="DD75" s="190"/>
      <c r="DE75" s="190"/>
      <c r="DF75" s="190"/>
      <c r="DG75" s="190"/>
      <c r="DH75" s="190"/>
      <c r="DI75" s="190"/>
      <c r="DJ75" s="190"/>
      <c r="DK75" s="190"/>
      <c r="DL75" s="190"/>
      <c r="DM75" s="190"/>
      <c r="DN75" s="190"/>
      <c r="DO75" s="190"/>
      <c r="DP75" s="190"/>
      <c r="DQ75" s="190"/>
      <c r="DR75" s="190"/>
      <c r="DS75" s="190"/>
      <c r="DT75" s="190"/>
      <c r="DU75" s="190"/>
      <c r="DV75" s="190"/>
      <c r="DW75" s="190"/>
      <c r="DX75" s="190"/>
      <c r="DY75" s="190"/>
      <c r="DZ75" s="190"/>
      <c r="EA75" s="190"/>
      <c r="EB75" s="190"/>
      <c r="EC75" s="190"/>
      <c r="ED75" s="190"/>
      <c r="EE75" s="190"/>
      <c r="EF75" s="190"/>
      <c r="EG75" s="190"/>
      <c r="EH75" s="190"/>
      <c r="EI75" s="190"/>
      <c r="EJ75" s="190"/>
      <c r="EK75" s="190"/>
      <c r="EL75" s="190"/>
      <c r="EM75" s="190"/>
      <c r="EN75" s="190"/>
      <c r="EO75" s="190"/>
      <c r="EP75" s="190"/>
      <c r="EQ75" s="190"/>
      <c r="ER75" s="190"/>
      <c r="ES75" s="190"/>
      <c r="ET75" s="190"/>
      <c r="EU75" s="190"/>
      <c r="EV75" s="190"/>
      <c r="EW75" s="190"/>
      <c r="EX75" s="190"/>
      <c r="EY75" s="190"/>
      <c r="EZ75" s="190"/>
      <c r="FA75" s="190"/>
      <c r="FB75" s="190"/>
      <c r="FC75" s="190"/>
      <c r="FD75" s="190"/>
      <c r="FE75" s="190"/>
      <c r="FF75" s="190"/>
      <c r="FG75" s="190"/>
      <c r="FH75" s="190"/>
      <c r="FI75" s="190"/>
      <c r="FJ75" s="190"/>
      <c r="FK75" s="190"/>
      <c r="FL75" s="190"/>
      <c r="FM75" s="190"/>
      <c r="FN75" s="190"/>
      <c r="FO75" s="190"/>
      <c r="FP75" s="190"/>
      <c r="FQ75" s="190"/>
      <c r="FR75" s="190"/>
      <c r="FS75" s="190"/>
      <c r="FT75" s="190"/>
      <c r="FU75" s="190"/>
      <c r="FV75" s="190"/>
      <c r="FW75" s="190"/>
      <c r="FX75" s="190"/>
      <c r="FY75" s="190"/>
      <c r="FZ75" s="190"/>
      <c r="GA75" s="190"/>
      <c r="GB75" s="190"/>
      <c r="GC75" s="190"/>
      <c r="GD75" s="190"/>
      <c r="GE75" s="190"/>
      <c r="GF75" s="190"/>
      <c r="GG75" s="190"/>
      <c r="GH75" s="190"/>
      <c r="GI75" s="190"/>
      <c r="GJ75" s="190"/>
      <c r="GK75" s="190"/>
      <c r="GL75" s="190"/>
      <c r="GM75" s="190"/>
      <c r="GN75" s="190"/>
      <c r="GO75" s="190"/>
      <c r="GP75" s="190"/>
      <c r="GQ75" s="190"/>
      <c r="GR75" s="190"/>
      <c r="GS75" s="190"/>
      <c r="GT75" s="190"/>
      <c r="GU75" s="190"/>
      <c r="GV75" s="190"/>
      <c r="GW75" s="190"/>
      <c r="GX75" s="190"/>
      <c r="GY75" s="190"/>
      <c r="GZ75" s="190"/>
      <c r="HA75" s="190"/>
      <c r="HB75" s="190"/>
      <c r="HC75" s="190"/>
      <c r="HD75" s="190"/>
      <c r="HE75" s="190"/>
      <c r="HF75" s="190"/>
      <c r="HG75" s="190"/>
      <c r="HH75" s="190"/>
      <c r="HI75" s="190"/>
      <c r="HJ75" s="190"/>
      <c r="HK75" s="190"/>
      <c r="HL75" s="190"/>
      <c r="HM75" s="190"/>
      <c r="HN75" s="190"/>
      <c r="HO75" s="190"/>
      <c r="HP75" s="190"/>
      <c r="HQ75" s="190"/>
      <c r="HR75" s="190"/>
      <c r="HS75" s="190"/>
      <c r="HT75" s="190"/>
      <c r="HU75" s="190"/>
      <c r="HV75" s="190"/>
      <c r="HW75" s="190"/>
      <c r="HX75" s="190"/>
      <c r="HY75" s="190"/>
      <c r="HZ75" s="190"/>
      <c r="IA75" s="190"/>
      <c r="IB75" s="190"/>
      <c r="IC75" s="190"/>
      <c r="ID75" s="190"/>
      <c r="IE75" s="190"/>
      <c r="IF75" s="190"/>
    </row>
    <row r="76" spans="1:240" s="178" customFormat="1" hidden="1" x14ac:dyDescent="0.3">
      <c r="A76" s="177"/>
      <c r="B76" s="179">
        <v>3711</v>
      </c>
      <c r="C76" s="180" t="s">
        <v>155</v>
      </c>
      <c r="D76" s="179"/>
      <c r="E76" s="150">
        <v>0</v>
      </c>
      <c r="F76" s="150"/>
      <c r="G76" s="192">
        <f>F76/12</f>
        <v>0</v>
      </c>
      <c r="H76" s="192">
        <f>G76</f>
        <v>0</v>
      </c>
      <c r="I76" s="192">
        <f t="shared" si="36"/>
        <v>0</v>
      </c>
      <c r="J76" s="192">
        <f t="shared" si="36"/>
        <v>0</v>
      </c>
      <c r="K76" s="192">
        <f t="shared" si="36"/>
        <v>0</v>
      </c>
      <c r="L76" s="192">
        <f t="shared" si="36"/>
        <v>0</v>
      </c>
      <c r="M76" s="192">
        <f t="shared" si="36"/>
        <v>0</v>
      </c>
      <c r="N76" s="192">
        <f t="shared" si="36"/>
        <v>0</v>
      </c>
      <c r="O76" s="192">
        <f t="shared" si="36"/>
        <v>0</v>
      </c>
      <c r="P76" s="192">
        <f t="shared" si="36"/>
        <v>0</v>
      </c>
      <c r="Q76" s="192">
        <f t="shared" si="36"/>
        <v>0</v>
      </c>
      <c r="R76" s="192">
        <f t="shared" si="36"/>
        <v>0</v>
      </c>
      <c r="S76" s="168">
        <f t="shared" si="31"/>
        <v>0</v>
      </c>
      <c r="T76" s="191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190"/>
      <c r="AR76" s="190"/>
      <c r="AS76" s="190"/>
      <c r="AT76" s="190"/>
      <c r="AU76" s="190"/>
      <c r="AV76" s="190"/>
      <c r="AW76" s="190"/>
      <c r="AX76" s="190"/>
      <c r="AY76" s="190"/>
      <c r="AZ76" s="190"/>
      <c r="BA76" s="190"/>
      <c r="BB76" s="190"/>
      <c r="BC76" s="190"/>
      <c r="BD76" s="190"/>
      <c r="BE76" s="190"/>
      <c r="BF76" s="190"/>
      <c r="BG76" s="190"/>
      <c r="BH76" s="190"/>
      <c r="BI76" s="190"/>
      <c r="BJ76" s="190"/>
      <c r="BK76" s="190"/>
      <c r="BL76" s="190"/>
      <c r="BM76" s="190"/>
      <c r="BN76" s="190"/>
      <c r="BO76" s="190"/>
      <c r="BP76" s="190"/>
      <c r="BQ76" s="190"/>
      <c r="BR76" s="190"/>
      <c r="BS76" s="190"/>
      <c r="BT76" s="190"/>
      <c r="BU76" s="190"/>
      <c r="BV76" s="190"/>
      <c r="BW76" s="190"/>
      <c r="BX76" s="190"/>
      <c r="BY76" s="190"/>
      <c r="BZ76" s="190"/>
      <c r="CA76" s="190"/>
      <c r="CB76" s="190"/>
      <c r="CC76" s="190"/>
      <c r="CD76" s="190"/>
      <c r="CE76" s="190"/>
      <c r="CF76" s="190"/>
      <c r="CG76" s="190"/>
      <c r="CH76" s="190"/>
      <c r="CI76" s="190"/>
      <c r="CJ76" s="190"/>
      <c r="CK76" s="190"/>
      <c r="CL76" s="190"/>
      <c r="CM76" s="190"/>
      <c r="CN76" s="190"/>
      <c r="CO76" s="190"/>
      <c r="CP76" s="190"/>
      <c r="CQ76" s="190"/>
      <c r="CR76" s="190"/>
      <c r="CS76" s="190"/>
      <c r="CT76" s="190"/>
      <c r="CU76" s="190"/>
      <c r="CV76" s="190"/>
      <c r="CW76" s="190"/>
      <c r="CX76" s="190"/>
      <c r="CY76" s="190"/>
      <c r="CZ76" s="190"/>
      <c r="DA76" s="190"/>
      <c r="DB76" s="190"/>
      <c r="DC76" s="190"/>
      <c r="DD76" s="190"/>
      <c r="DE76" s="190"/>
      <c r="DF76" s="190"/>
      <c r="DG76" s="190"/>
      <c r="DH76" s="190"/>
      <c r="DI76" s="190"/>
      <c r="DJ76" s="190"/>
      <c r="DK76" s="190"/>
      <c r="DL76" s="190"/>
      <c r="DM76" s="190"/>
      <c r="DN76" s="190"/>
      <c r="DO76" s="190"/>
      <c r="DP76" s="190"/>
      <c r="DQ76" s="190"/>
      <c r="DR76" s="190"/>
      <c r="DS76" s="190"/>
      <c r="DT76" s="190"/>
      <c r="DU76" s="190"/>
      <c r="DV76" s="190"/>
      <c r="DW76" s="190"/>
      <c r="DX76" s="190"/>
      <c r="DY76" s="190"/>
      <c r="DZ76" s="190"/>
      <c r="EA76" s="190"/>
      <c r="EB76" s="190"/>
      <c r="EC76" s="190"/>
      <c r="ED76" s="190"/>
      <c r="EE76" s="190"/>
      <c r="EF76" s="190"/>
      <c r="EG76" s="190"/>
      <c r="EH76" s="190"/>
      <c r="EI76" s="190"/>
      <c r="EJ76" s="190"/>
      <c r="EK76" s="190"/>
      <c r="EL76" s="190"/>
      <c r="EM76" s="190"/>
      <c r="EN76" s="190"/>
      <c r="EO76" s="190"/>
      <c r="EP76" s="190"/>
      <c r="EQ76" s="190"/>
      <c r="ER76" s="190"/>
      <c r="ES76" s="190"/>
      <c r="ET76" s="190"/>
      <c r="EU76" s="190"/>
      <c r="EV76" s="190"/>
      <c r="EW76" s="190"/>
      <c r="EX76" s="190"/>
      <c r="EY76" s="190"/>
      <c r="EZ76" s="190"/>
      <c r="FA76" s="190"/>
      <c r="FB76" s="190"/>
      <c r="FC76" s="190"/>
      <c r="FD76" s="190"/>
      <c r="FE76" s="190"/>
      <c r="FF76" s="190"/>
      <c r="FG76" s="190"/>
      <c r="FH76" s="190"/>
      <c r="FI76" s="190"/>
      <c r="FJ76" s="190"/>
      <c r="FK76" s="190"/>
      <c r="FL76" s="190"/>
      <c r="FM76" s="190"/>
      <c r="FN76" s="190"/>
      <c r="FO76" s="190"/>
      <c r="FP76" s="190"/>
      <c r="FQ76" s="190"/>
      <c r="FR76" s="190"/>
      <c r="FS76" s="190"/>
      <c r="FT76" s="190"/>
      <c r="FU76" s="190"/>
      <c r="FV76" s="190"/>
      <c r="FW76" s="190"/>
      <c r="FX76" s="190"/>
      <c r="FY76" s="190"/>
      <c r="FZ76" s="190"/>
      <c r="GA76" s="190"/>
      <c r="GB76" s="190"/>
      <c r="GC76" s="190"/>
      <c r="GD76" s="190"/>
      <c r="GE76" s="190"/>
      <c r="GF76" s="190"/>
      <c r="GG76" s="190"/>
      <c r="GH76" s="190"/>
      <c r="GI76" s="190"/>
      <c r="GJ76" s="190"/>
      <c r="GK76" s="190"/>
      <c r="GL76" s="190"/>
      <c r="GM76" s="190"/>
      <c r="GN76" s="190"/>
      <c r="GO76" s="190"/>
      <c r="GP76" s="190"/>
      <c r="GQ76" s="190"/>
      <c r="GR76" s="190"/>
      <c r="GS76" s="190"/>
      <c r="GT76" s="190"/>
      <c r="GU76" s="190"/>
      <c r="GV76" s="190"/>
      <c r="GW76" s="190"/>
      <c r="GX76" s="190"/>
      <c r="GY76" s="190"/>
      <c r="GZ76" s="190"/>
      <c r="HA76" s="190"/>
      <c r="HB76" s="190"/>
      <c r="HC76" s="190"/>
      <c r="HD76" s="190"/>
      <c r="HE76" s="190"/>
      <c r="HF76" s="190"/>
      <c r="HG76" s="190"/>
      <c r="HH76" s="190"/>
      <c r="HI76" s="190"/>
      <c r="HJ76" s="190"/>
      <c r="HK76" s="190"/>
      <c r="HL76" s="190"/>
      <c r="HM76" s="190"/>
      <c r="HN76" s="190"/>
      <c r="HO76" s="190"/>
      <c r="HP76" s="190"/>
      <c r="HQ76" s="190"/>
      <c r="HR76" s="190"/>
      <c r="HS76" s="190"/>
      <c r="HT76" s="190"/>
      <c r="HU76" s="190"/>
      <c r="HV76" s="190"/>
      <c r="HW76" s="190"/>
      <c r="HX76" s="190"/>
      <c r="HY76" s="190"/>
      <c r="HZ76" s="190"/>
      <c r="IA76" s="190"/>
      <c r="IB76" s="190"/>
      <c r="IC76" s="190"/>
      <c r="ID76" s="190"/>
      <c r="IE76" s="190"/>
      <c r="IF76" s="190"/>
    </row>
    <row r="77" spans="1:240" s="178" customFormat="1" hidden="1" x14ac:dyDescent="0.3">
      <c r="A77" s="177"/>
      <c r="B77" s="179"/>
      <c r="C77" s="180"/>
      <c r="D77" s="179"/>
      <c r="E77" s="150">
        <v>0</v>
      </c>
      <c r="F77" s="150">
        <f>D77*E77</f>
        <v>0</v>
      </c>
      <c r="G77" s="192"/>
      <c r="H77" s="192">
        <f>G77</f>
        <v>0</v>
      </c>
      <c r="I77" s="192">
        <f>H77</f>
        <v>0</v>
      </c>
      <c r="J77" s="192">
        <f>I77</f>
        <v>0</v>
      </c>
      <c r="K77" s="192">
        <f>J77</f>
        <v>0</v>
      </c>
      <c r="L77" s="192">
        <f>F77</f>
        <v>0</v>
      </c>
      <c r="M77" s="192"/>
      <c r="N77" s="192">
        <f t="shared" si="36"/>
        <v>0</v>
      </c>
      <c r="O77" s="192">
        <f t="shared" si="36"/>
        <v>0</v>
      </c>
      <c r="P77" s="192">
        <f t="shared" si="36"/>
        <v>0</v>
      </c>
      <c r="Q77" s="192">
        <f t="shared" si="36"/>
        <v>0</v>
      </c>
      <c r="R77" s="192">
        <f t="shared" si="36"/>
        <v>0</v>
      </c>
      <c r="S77" s="168">
        <f t="shared" si="31"/>
        <v>0</v>
      </c>
      <c r="T77" s="191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190"/>
      <c r="AQ77" s="190"/>
      <c r="AR77" s="190"/>
      <c r="AS77" s="190"/>
      <c r="AT77" s="190"/>
      <c r="AU77" s="190"/>
      <c r="AV77" s="190"/>
      <c r="AW77" s="190"/>
      <c r="AX77" s="190"/>
      <c r="AY77" s="190"/>
      <c r="AZ77" s="190"/>
      <c r="BA77" s="190"/>
      <c r="BB77" s="190"/>
      <c r="BC77" s="190"/>
      <c r="BD77" s="190"/>
      <c r="BE77" s="190"/>
      <c r="BF77" s="190"/>
      <c r="BG77" s="190"/>
      <c r="BH77" s="190"/>
      <c r="BI77" s="190"/>
      <c r="BJ77" s="190"/>
      <c r="BK77" s="190"/>
      <c r="BL77" s="190"/>
      <c r="BM77" s="190"/>
      <c r="BN77" s="190"/>
      <c r="BO77" s="190"/>
      <c r="BP77" s="190"/>
      <c r="BQ77" s="190"/>
      <c r="BR77" s="190"/>
      <c r="BS77" s="190"/>
      <c r="BT77" s="190"/>
      <c r="BU77" s="190"/>
      <c r="BV77" s="190"/>
      <c r="BW77" s="190"/>
      <c r="BX77" s="190"/>
      <c r="BY77" s="190"/>
      <c r="BZ77" s="190"/>
      <c r="CA77" s="190"/>
      <c r="CB77" s="190"/>
      <c r="CC77" s="190"/>
      <c r="CD77" s="190"/>
      <c r="CE77" s="190"/>
      <c r="CF77" s="190"/>
      <c r="CG77" s="190"/>
      <c r="CH77" s="190"/>
      <c r="CI77" s="190"/>
      <c r="CJ77" s="190"/>
      <c r="CK77" s="190"/>
      <c r="CL77" s="190"/>
      <c r="CM77" s="190"/>
      <c r="CN77" s="190"/>
      <c r="CO77" s="190"/>
      <c r="CP77" s="190"/>
      <c r="CQ77" s="190"/>
      <c r="CR77" s="190"/>
      <c r="CS77" s="190"/>
      <c r="CT77" s="190"/>
      <c r="CU77" s="190"/>
      <c r="CV77" s="190"/>
      <c r="CW77" s="190"/>
      <c r="CX77" s="190"/>
      <c r="CY77" s="190"/>
      <c r="CZ77" s="190"/>
      <c r="DA77" s="190"/>
      <c r="DB77" s="190"/>
      <c r="DC77" s="190"/>
      <c r="DD77" s="190"/>
      <c r="DE77" s="190"/>
      <c r="DF77" s="190"/>
      <c r="DG77" s="190"/>
      <c r="DH77" s="190"/>
      <c r="DI77" s="190"/>
      <c r="DJ77" s="190"/>
      <c r="DK77" s="190"/>
      <c r="DL77" s="190"/>
      <c r="DM77" s="190"/>
      <c r="DN77" s="190"/>
      <c r="DO77" s="190"/>
      <c r="DP77" s="190"/>
      <c r="DQ77" s="190"/>
      <c r="DR77" s="190"/>
      <c r="DS77" s="190"/>
      <c r="DT77" s="190"/>
      <c r="DU77" s="190"/>
      <c r="DV77" s="190"/>
      <c r="DW77" s="190"/>
      <c r="DX77" s="190"/>
      <c r="DY77" s="190"/>
      <c r="DZ77" s="190"/>
      <c r="EA77" s="190"/>
      <c r="EB77" s="190"/>
      <c r="EC77" s="190"/>
      <c r="ED77" s="190"/>
      <c r="EE77" s="190"/>
      <c r="EF77" s="190"/>
      <c r="EG77" s="190"/>
      <c r="EH77" s="190"/>
      <c r="EI77" s="190"/>
      <c r="EJ77" s="190"/>
      <c r="EK77" s="190"/>
      <c r="EL77" s="190"/>
      <c r="EM77" s="190"/>
      <c r="EN77" s="190"/>
      <c r="EO77" s="190"/>
      <c r="EP77" s="190"/>
      <c r="EQ77" s="190"/>
      <c r="ER77" s="190"/>
      <c r="ES77" s="190"/>
      <c r="ET77" s="190"/>
      <c r="EU77" s="190"/>
      <c r="EV77" s="190"/>
      <c r="EW77" s="190"/>
      <c r="EX77" s="190"/>
      <c r="EY77" s="190"/>
      <c r="EZ77" s="190"/>
      <c r="FA77" s="190"/>
      <c r="FB77" s="190"/>
      <c r="FC77" s="190"/>
      <c r="FD77" s="190"/>
      <c r="FE77" s="190"/>
      <c r="FF77" s="190"/>
      <c r="FG77" s="190"/>
      <c r="FH77" s="190"/>
      <c r="FI77" s="190"/>
      <c r="FJ77" s="190"/>
      <c r="FK77" s="190"/>
      <c r="FL77" s="190"/>
      <c r="FM77" s="190"/>
      <c r="FN77" s="190"/>
      <c r="FO77" s="190"/>
      <c r="FP77" s="190"/>
      <c r="FQ77" s="190"/>
      <c r="FR77" s="190"/>
      <c r="FS77" s="190"/>
      <c r="FT77" s="190"/>
      <c r="FU77" s="190"/>
      <c r="FV77" s="190"/>
      <c r="FW77" s="190"/>
      <c r="FX77" s="190"/>
      <c r="FY77" s="190"/>
      <c r="FZ77" s="190"/>
      <c r="GA77" s="190"/>
      <c r="GB77" s="190"/>
      <c r="GC77" s="190"/>
      <c r="GD77" s="190"/>
      <c r="GE77" s="190"/>
      <c r="GF77" s="190"/>
      <c r="GG77" s="190"/>
      <c r="GH77" s="190"/>
      <c r="GI77" s="190"/>
      <c r="GJ77" s="190"/>
      <c r="GK77" s="190"/>
      <c r="GL77" s="190"/>
      <c r="GM77" s="190"/>
      <c r="GN77" s="190"/>
      <c r="GO77" s="190"/>
      <c r="GP77" s="190"/>
      <c r="GQ77" s="190"/>
      <c r="GR77" s="190"/>
      <c r="GS77" s="190"/>
      <c r="GT77" s="190"/>
      <c r="GU77" s="190"/>
      <c r="GV77" s="190"/>
      <c r="GW77" s="190"/>
      <c r="GX77" s="190"/>
      <c r="GY77" s="190"/>
      <c r="GZ77" s="190"/>
      <c r="HA77" s="190"/>
      <c r="HB77" s="190"/>
      <c r="HC77" s="190"/>
      <c r="HD77" s="190"/>
      <c r="HE77" s="190"/>
      <c r="HF77" s="190"/>
      <c r="HG77" s="190"/>
      <c r="HH77" s="190"/>
      <c r="HI77" s="190"/>
      <c r="HJ77" s="190"/>
      <c r="HK77" s="190"/>
      <c r="HL77" s="190"/>
      <c r="HM77" s="190"/>
      <c r="HN77" s="190"/>
      <c r="HO77" s="190"/>
      <c r="HP77" s="190"/>
      <c r="HQ77" s="190"/>
      <c r="HR77" s="190"/>
      <c r="HS77" s="190"/>
      <c r="HT77" s="190"/>
      <c r="HU77" s="190"/>
      <c r="HV77" s="190"/>
      <c r="HW77" s="190"/>
      <c r="HX77" s="190"/>
      <c r="HY77" s="190"/>
      <c r="HZ77" s="190"/>
      <c r="IA77" s="190"/>
      <c r="IB77" s="190"/>
      <c r="IC77" s="190"/>
      <c r="ID77" s="190"/>
      <c r="IE77" s="190"/>
      <c r="IF77" s="190"/>
    </row>
    <row r="78" spans="1:240" s="165" customFormat="1" ht="14.25" hidden="1" thickBot="1" x14ac:dyDescent="0.35">
      <c r="A78" s="163"/>
      <c r="B78" s="147">
        <v>3721</v>
      </c>
      <c r="C78" s="146" t="s">
        <v>158</v>
      </c>
      <c r="D78" s="183"/>
      <c r="E78" s="182">
        <v>0</v>
      </c>
      <c r="F78" s="181">
        <f t="shared" ref="F78:R78" si="37">SUM(F79:F81)</f>
        <v>0</v>
      </c>
      <c r="G78" s="181">
        <f t="shared" si="37"/>
        <v>0</v>
      </c>
      <c r="H78" s="181">
        <f t="shared" si="37"/>
        <v>0</v>
      </c>
      <c r="I78" s="181">
        <f t="shared" si="37"/>
        <v>0</v>
      </c>
      <c r="J78" s="181">
        <f t="shared" si="37"/>
        <v>0</v>
      </c>
      <c r="K78" s="181">
        <f t="shared" si="37"/>
        <v>0</v>
      </c>
      <c r="L78" s="181">
        <f t="shared" si="37"/>
        <v>0</v>
      </c>
      <c r="M78" s="181">
        <f t="shared" si="37"/>
        <v>0</v>
      </c>
      <c r="N78" s="181">
        <f t="shared" si="37"/>
        <v>0</v>
      </c>
      <c r="O78" s="181">
        <f t="shared" si="37"/>
        <v>0</v>
      </c>
      <c r="P78" s="181">
        <f t="shared" si="37"/>
        <v>0</v>
      </c>
      <c r="Q78" s="181">
        <f t="shared" si="37"/>
        <v>0</v>
      </c>
      <c r="R78" s="181">
        <f t="shared" si="37"/>
        <v>0</v>
      </c>
      <c r="S78" s="181">
        <f t="shared" si="31"/>
        <v>0</v>
      </c>
    </row>
    <row r="79" spans="1:240" s="178" customFormat="1" hidden="1" x14ac:dyDescent="0.3">
      <c r="A79" s="177"/>
      <c r="B79" s="179">
        <v>3721</v>
      </c>
      <c r="C79" s="180" t="s">
        <v>156</v>
      </c>
      <c r="D79" s="179"/>
      <c r="E79" s="150"/>
      <c r="F79" s="150"/>
      <c r="G79" s="192">
        <f>F79/12</f>
        <v>0</v>
      </c>
      <c r="H79" s="192">
        <f t="shared" ref="H79:R81" si="38">G79</f>
        <v>0</v>
      </c>
      <c r="I79" s="192">
        <f t="shared" si="38"/>
        <v>0</v>
      </c>
      <c r="J79" s="192">
        <f t="shared" si="38"/>
        <v>0</v>
      </c>
      <c r="K79" s="192">
        <f t="shared" si="38"/>
        <v>0</v>
      </c>
      <c r="L79" s="192">
        <f t="shared" si="38"/>
        <v>0</v>
      </c>
      <c r="M79" s="192">
        <f t="shared" si="38"/>
        <v>0</v>
      </c>
      <c r="N79" s="192">
        <f t="shared" si="38"/>
        <v>0</v>
      </c>
      <c r="O79" s="192">
        <f t="shared" si="38"/>
        <v>0</v>
      </c>
      <c r="P79" s="192">
        <f t="shared" si="38"/>
        <v>0</v>
      </c>
      <c r="Q79" s="192">
        <f t="shared" si="38"/>
        <v>0</v>
      </c>
      <c r="R79" s="192">
        <f t="shared" si="38"/>
        <v>0</v>
      </c>
      <c r="S79" s="168">
        <f t="shared" si="31"/>
        <v>0</v>
      </c>
      <c r="T79" s="191"/>
      <c r="U79" s="190"/>
      <c r="V79" s="190"/>
      <c r="W79" s="190"/>
      <c r="X79" s="190"/>
      <c r="Y79" s="190"/>
      <c r="Z79" s="190"/>
      <c r="AA79" s="190"/>
      <c r="AB79" s="190"/>
      <c r="AC79" s="190"/>
      <c r="AD79" s="190"/>
      <c r="AE79" s="190"/>
      <c r="AF79" s="190"/>
      <c r="AG79" s="190"/>
      <c r="AH79" s="190"/>
      <c r="AI79" s="190"/>
      <c r="AJ79" s="190"/>
      <c r="AK79" s="190"/>
      <c r="AL79" s="190"/>
      <c r="AM79" s="190"/>
      <c r="AN79" s="190"/>
      <c r="AO79" s="190"/>
      <c r="AP79" s="190"/>
      <c r="AQ79" s="190"/>
      <c r="AR79" s="190"/>
      <c r="AS79" s="190"/>
      <c r="AT79" s="190"/>
      <c r="AU79" s="190"/>
      <c r="AV79" s="190"/>
      <c r="AW79" s="190"/>
      <c r="AX79" s="190"/>
      <c r="AY79" s="190"/>
      <c r="AZ79" s="190"/>
      <c r="BA79" s="190"/>
      <c r="BB79" s="190"/>
      <c r="BC79" s="190"/>
      <c r="BD79" s="190"/>
      <c r="BE79" s="190"/>
      <c r="BF79" s="190"/>
      <c r="BG79" s="190"/>
      <c r="BH79" s="190"/>
      <c r="BI79" s="190"/>
      <c r="BJ79" s="190"/>
      <c r="BK79" s="190"/>
      <c r="BL79" s="190"/>
      <c r="BM79" s="190"/>
      <c r="BN79" s="190"/>
      <c r="BO79" s="190"/>
      <c r="BP79" s="190"/>
      <c r="BQ79" s="190"/>
      <c r="BR79" s="190"/>
      <c r="BS79" s="190"/>
      <c r="BT79" s="190"/>
      <c r="BU79" s="190"/>
      <c r="BV79" s="190"/>
      <c r="BW79" s="190"/>
      <c r="BX79" s="190"/>
      <c r="BY79" s="190"/>
      <c r="BZ79" s="190"/>
      <c r="CA79" s="190"/>
      <c r="CB79" s="190"/>
      <c r="CC79" s="190"/>
      <c r="CD79" s="190"/>
      <c r="CE79" s="190"/>
      <c r="CF79" s="190"/>
      <c r="CG79" s="190"/>
      <c r="CH79" s="190"/>
      <c r="CI79" s="190"/>
      <c r="CJ79" s="190"/>
      <c r="CK79" s="190"/>
      <c r="CL79" s="190"/>
      <c r="CM79" s="190"/>
      <c r="CN79" s="190"/>
      <c r="CO79" s="190"/>
      <c r="CP79" s="190"/>
      <c r="CQ79" s="190"/>
      <c r="CR79" s="190"/>
      <c r="CS79" s="190"/>
      <c r="CT79" s="190"/>
      <c r="CU79" s="190"/>
      <c r="CV79" s="190"/>
      <c r="CW79" s="190"/>
      <c r="CX79" s="190"/>
      <c r="CY79" s="190"/>
      <c r="CZ79" s="190"/>
      <c r="DA79" s="190"/>
      <c r="DB79" s="190"/>
      <c r="DC79" s="190"/>
      <c r="DD79" s="190"/>
      <c r="DE79" s="190"/>
      <c r="DF79" s="190"/>
      <c r="DG79" s="190"/>
      <c r="DH79" s="190"/>
      <c r="DI79" s="190"/>
      <c r="DJ79" s="190"/>
      <c r="DK79" s="190"/>
      <c r="DL79" s="190"/>
      <c r="DM79" s="190"/>
      <c r="DN79" s="190"/>
      <c r="DO79" s="190"/>
      <c r="DP79" s="190"/>
      <c r="DQ79" s="190"/>
      <c r="DR79" s="190"/>
      <c r="DS79" s="190"/>
      <c r="DT79" s="190"/>
      <c r="DU79" s="190"/>
      <c r="DV79" s="190"/>
      <c r="DW79" s="190"/>
      <c r="DX79" s="190"/>
      <c r="DY79" s="190"/>
      <c r="DZ79" s="190"/>
      <c r="EA79" s="190"/>
      <c r="EB79" s="190"/>
      <c r="EC79" s="190"/>
      <c r="ED79" s="190"/>
      <c r="EE79" s="190"/>
      <c r="EF79" s="190"/>
      <c r="EG79" s="190"/>
      <c r="EH79" s="190"/>
      <c r="EI79" s="190"/>
      <c r="EJ79" s="190"/>
      <c r="EK79" s="190"/>
      <c r="EL79" s="190"/>
      <c r="EM79" s="190"/>
      <c r="EN79" s="190"/>
      <c r="EO79" s="190"/>
      <c r="EP79" s="190"/>
      <c r="EQ79" s="190"/>
      <c r="ER79" s="190"/>
      <c r="ES79" s="190"/>
      <c r="ET79" s="190"/>
      <c r="EU79" s="190"/>
      <c r="EV79" s="190"/>
      <c r="EW79" s="190"/>
      <c r="EX79" s="190"/>
      <c r="EY79" s="190"/>
      <c r="EZ79" s="190"/>
      <c r="FA79" s="190"/>
      <c r="FB79" s="190"/>
      <c r="FC79" s="190"/>
      <c r="FD79" s="190"/>
      <c r="FE79" s="190"/>
      <c r="FF79" s="190"/>
      <c r="FG79" s="190"/>
      <c r="FH79" s="190"/>
      <c r="FI79" s="190"/>
      <c r="FJ79" s="190"/>
      <c r="FK79" s="190"/>
      <c r="FL79" s="190"/>
      <c r="FM79" s="190"/>
      <c r="FN79" s="190"/>
      <c r="FO79" s="190"/>
      <c r="FP79" s="190"/>
      <c r="FQ79" s="190"/>
      <c r="FR79" s="190"/>
      <c r="FS79" s="190"/>
      <c r="FT79" s="190"/>
      <c r="FU79" s="190"/>
      <c r="FV79" s="190"/>
      <c r="FW79" s="190"/>
      <c r="FX79" s="190"/>
      <c r="FY79" s="190"/>
      <c r="FZ79" s="190"/>
      <c r="GA79" s="190"/>
      <c r="GB79" s="190"/>
      <c r="GC79" s="190"/>
      <c r="GD79" s="190"/>
      <c r="GE79" s="190"/>
      <c r="GF79" s="190"/>
      <c r="GG79" s="190"/>
      <c r="GH79" s="190"/>
      <c r="GI79" s="190"/>
      <c r="GJ79" s="190"/>
      <c r="GK79" s="190"/>
      <c r="GL79" s="190"/>
      <c r="GM79" s="190"/>
      <c r="GN79" s="190"/>
      <c r="GO79" s="190"/>
      <c r="GP79" s="190"/>
      <c r="GQ79" s="190"/>
      <c r="GR79" s="190"/>
      <c r="GS79" s="190"/>
      <c r="GT79" s="190"/>
      <c r="GU79" s="190"/>
      <c r="GV79" s="190"/>
      <c r="GW79" s="190"/>
      <c r="GX79" s="190"/>
      <c r="GY79" s="190"/>
      <c r="GZ79" s="190"/>
      <c r="HA79" s="190"/>
      <c r="HB79" s="190"/>
      <c r="HC79" s="190"/>
      <c r="HD79" s="190"/>
      <c r="HE79" s="190"/>
      <c r="HF79" s="190"/>
      <c r="HG79" s="190"/>
      <c r="HH79" s="190"/>
      <c r="HI79" s="190"/>
      <c r="HJ79" s="190"/>
      <c r="HK79" s="190"/>
      <c r="HL79" s="190"/>
      <c r="HM79" s="190"/>
      <c r="HN79" s="190"/>
      <c r="HO79" s="190"/>
      <c r="HP79" s="190"/>
      <c r="HQ79" s="190"/>
      <c r="HR79" s="190"/>
      <c r="HS79" s="190"/>
      <c r="HT79" s="190"/>
      <c r="HU79" s="190"/>
      <c r="HV79" s="190"/>
      <c r="HW79" s="190"/>
      <c r="HX79" s="190"/>
      <c r="HY79" s="190"/>
      <c r="HZ79" s="190"/>
      <c r="IA79" s="190"/>
      <c r="IB79" s="190"/>
      <c r="IC79" s="190"/>
      <c r="ID79" s="190"/>
      <c r="IE79" s="190"/>
      <c r="IF79" s="190"/>
    </row>
    <row r="80" spans="1:240" s="178" customFormat="1" hidden="1" x14ac:dyDescent="0.3">
      <c r="A80" s="177"/>
      <c r="B80" s="179">
        <v>3721</v>
      </c>
      <c r="C80" s="180" t="s">
        <v>155</v>
      </c>
      <c r="D80" s="179"/>
      <c r="E80" s="150"/>
      <c r="F80" s="150"/>
      <c r="G80" s="192">
        <f>F80/12</f>
        <v>0</v>
      </c>
      <c r="H80" s="192">
        <f t="shared" si="38"/>
        <v>0</v>
      </c>
      <c r="I80" s="192">
        <f t="shared" si="38"/>
        <v>0</v>
      </c>
      <c r="J80" s="192">
        <f t="shared" si="38"/>
        <v>0</v>
      </c>
      <c r="K80" s="192">
        <f t="shared" si="38"/>
        <v>0</v>
      </c>
      <c r="L80" s="192">
        <f t="shared" si="38"/>
        <v>0</v>
      </c>
      <c r="M80" s="192">
        <f t="shared" si="38"/>
        <v>0</v>
      </c>
      <c r="N80" s="192">
        <f t="shared" si="38"/>
        <v>0</v>
      </c>
      <c r="O80" s="192">
        <f t="shared" si="38"/>
        <v>0</v>
      </c>
      <c r="P80" s="192">
        <f t="shared" si="38"/>
        <v>0</v>
      </c>
      <c r="Q80" s="192">
        <f t="shared" si="38"/>
        <v>0</v>
      </c>
      <c r="R80" s="192">
        <f t="shared" si="38"/>
        <v>0</v>
      </c>
      <c r="S80" s="168">
        <f t="shared" si="31"/>
        <v>0</v>
      </c>
      <c r="T80" s="191"/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  <c r="AF80" s="190"/>
      <c r="AG80" s="190"/>
      <c r="AH80" s="190"/>
      <c r="AI80" s="190"/>
      <c r="AJ80" s="190"/>
      <c r="AK80" s="190"/>
      <c r="AL80" s="190"/>
      <c r="AM80" s="190"/>
      <c r="AN80" s="190"/>
      <c r="AO80" s="190"/>
      <c r="AP80" s="190"/>
      <c r="AQ80" s="190"/>
      <c r="AR80" s="190"/>
      <c r="AS80" s="190"/>
      <c r="AT80" s="190"/>
      <c r="AU80" s="190"/>
      <c r="AV80" s="190"/>
      <c r="AW80" s="190"/>
      <c r="AX80" s="190"/>
      <c r="AY80" s="190"/>
      <c r="AZ80" s="190"/>
      <c r="BA80" s="190"/>
      <c r="BB80" s="190"/>
      <c r="BC80" s="190"/>
      <c r="BD80" s="190"/>
      <c r="BE80" s="190"/>
      <c r="BF80" s="190"/>
      <c r="BG80" s="190"/>
      <c r="BH80" s="190"/>
      <c r="BI80" s="190"/>
      <c r="BJ80" s="190"/>
      <c r="BK80" s="190"/>
      <c r="BL80" s="190"/>
      <c r="BM80" s="190"/>
      <c r="BN80" s="190"/>
      <c r="BO80" s="190"/>
      <c r="BP80" s="190"/>
      <c r="BQ80" s="190"/>
      <c r="BR80" s="190"/>
      <c r="BS80" s="190"/>
      <c r="BT80" s="190"/>
      <c r="BU80" s="190"/>
      <c r="BV80" s="190"/>
      <c r="BW80" s="190"/>
      <c r="BX80" s="190"/>
      <c r="BY80" s="190"/>
      <c r="BZ80" s="190"/>
      <c r="CA80" s="190"/>
      <c r="CB80" s="190"/>
      <c r="CC80" s="190"/>
      <c r="CD80" s="190"/>
      <c r="CE80" s="190"/>
      <c r="CF80" s="190"/>
      <c r="CG80" s="190"/>
      <c r="CH80" s="190"/>
      <c r="CI80" s="190"/>
      <c r="CJ80" s="190"/>
      <c r="CK80" s="190"/>
      <c r="CL80" s="190"/>
      <c r="CM80" s="190"/>
      <c r="CN80" s="190"/>
      <c r="CO80" s="190"/>
      <c r="CP80" s="190"/>
      <c r="CQ80" s="190"/>
      <c r="CR80" s="190"/>
      <c r="CS80" s="190"/>
      <c r="CT80" s="190"/>
      <c r="CU80" s="190"/>
      <c r="CV80" s="190"/>
      <c r="CW80" s="190"/>
      <c r="CX80" s="190"/>
      <c r="CY80" s="190"/>
      <c r="CZ80" s="190"/>
      <c r="DA80" s="190"/>
      <c r="DB80" s="190"/>
      <c r="DC80" s="190"/>
      <c r="DD80" s="190"/>
      <c r="DE80" s="190"/>
      <c r="DF80" s="190"/>
      <c r="DG80" s="190"/>
      <c r="DH80" s="190"/>
      <c r="DI80" s="190"/>
      <c r="DJ80" s="190"/>
      <c r="DK80" s="190"/>
      <c r="DL80" s="190"/>
      <c r="DM80" s="190"/>
      <c r="DN80" s="190"/>
      <c r="DO80" s="190"/>
      <c r="DP80" s="190"/>
      <c r="DQ80" s="190"/>
      <c r="DR80" s="190"/>
      <c r="DS80" s="190"/>
      <c r="DT80" s="190"/>
      <c r="DU80" s="190"/>
      <c r="DV80" s="190"/>
      <c r="DW80" s="190"/>
      <c r="DX80" s="190"/>
      <c r="DY80" s="190"/>
      <c r="DZ80" s="190"/>
      <c r="EA80" s="190"/>
      <c r="EB80" s="190"/>
      <c r="EC80" s="190"/>
      <c r="ED80" s="190"/>
      <c r="EE80" s="190"/>
      <c r="EF80" s="190"/>
      <c r="EG80" s="190"/>
      <c r="EH80" s="190"/>
      <c r="EI80" s="190"/>
      <c r="EJ80" s="190"/>
      <c r="EK80" s="190"/>
      <c r="EL80" s="190"/>
      <c r="EM80" s="190"/>
      <c r="EN80" s="190"/>
      <c r="EO80" s="190"/>
      <c r="EP80" s="190"/>
      <c r="EQ80" s="190"/>
      <c r="ER80" s="190"/>
      <c r="ES80" s="190"/>
      <c r="ET80" s="190"/>
      <c r="EU80" s="190"/>
      <c r="EV80" s="190"/>
      <c r="EW80" s="190"/>
      <c r="EX80" s="190"/>
      <c r="EY80" s="190"/>
      <c r="EZ80" s="190"/>
      <c r="FA80" s="190"/>
      <c r="FB80" s="190"/>
      <c r="FC80" s="190"/>
      <c r="FD80" s="190"/>
      <c r="FE80" s="190"/>
      <c r="FF80" s="190"/>
      <c r="FG80" s="190"/>
      <c r="FH80" s="190"/>
      <c r="FI80" s="190"/>
      <c r="FJ80" s="190"/>
      <c r="FK80" s="190"/>
      <c r="FL80" s="190"/>
      <c r="FM80" s="190"/>
      <c r="FN80" s="190"/>
      <c r="FO80" s="190"/>
      <c r="FP80" s="190"/>
      <c r="FQ80" s="190"/>
      <c r="FR80" s="190"/>
      <c r="FS80" s="190"/>
      <c r="FT80" s="190"/>
      <c r="FU80" s="190"/>
      <c r="FV80" s="190"/>
      <c r="FW80" s="190"/>
      <c r="FX80" s="190"/>
      <c r="FY80" s="190"/>
      <c r="FZ80" s="190"/>
      <c r="GA80" s="190"/>
      <c r="GB80" s="190"/>
      <c r="GC80" s="190"/>
      <c r="GD80" s="190"/>
      <c r="GE80" s="190"/>
      <c r="GF80" s="190"/>
      <c r="GG80" s="190"/>
      <c r="GH80" s="190"/>
      <c r="GI80" s="190"/>
      <c r="GJ80" s="190"/>
      <c r="GK80" s="190"/>
      <c r="GL80" s="190"/>
      <c r="GM80" s="190"/>
      <c r="GN80" s="190"/>
      <c r="GO80" s="190"/>
      <c r="GP80" s="190"/>
      <c r="GQ80" s="190"/>
      <c r="GR80" s="190"/>
      <c r="GS80" s="190"/>
      <c r="GT80" s="190"/>
      <c r="GU80" s="190"/>
      <c r="GV80" s="190"/>
      <c r="GW80" s="190"/>
      <c r="GX80" s="190"/>
      <c r="GY80" s="190"/>
      <c r="GZ80" s="190"/>
      <c r="HA80" s="190"/>
      <c r="HB80" s="190"/>
      <c r="HC80" s="190"/>
      <c r="HD80" s="190"/>
      <c r="HE80" s="190"/>
      <c r="HF80" s="190"/>
      <c r="HG80" s="190"/>
      <c r="HH80" s="190"/>
      <c r="HI80" s="190"/>
      <c r="HJ80" s="190"/>
      <c r="HK80" s="190"/>
      <c r="HL80" s="190"/>
      <c r="HM80" s="190"/>
      <c r="HN80" s="190"/>
      <c r="HO80" s="190"/>
      <c r="HP80" s="190"/>
      <c r="HQ80" s="190"/>
      <c r="HR80" s="190"/>
      <c r="HS80" s="190"/>
      <c r="HT80" s="190"/>
      <c r="HU80" s="190"/>
      <c r="HV80" s="190"/>
      <c r="HW80" s="190"/>
      <c r="HX80" s="190"/>
      <c r="HY80" s="190"/>
      <c r="HZ80" s="190"/>
      <c r="IA80" s="190"/>
      <c r="IB80" s="190"/>
      <c r="IC80" s="190"/>
      <c r="ID80" s="190"/>
      <c r="IE80" s="190"/>
      <c r="IF80" s="190"/>
    </row>
    <row r="81" spans="1:240" s="178" customFormat="1" hidden="1" x14ac:dyDescent="0.3">
      <c r="A81" s="177"/>
      <c r="B81" s="179"/>
      <c r="C81" s="180"/>
      <c r="D81" s="179"/>
      <c r="E81" s="150"/>
      <c r="F81" s="150">
        <f>D81*E81</f>
        <v>0</v>
      </c>
      <c r="G81" s="192"/>
      <c r="H81" s="192">
        <f>G81</f>
        <v>0</v>
      </c>
      <c r="I81" s="192">
        <f>H81</f>
        <v>0</v>
      </c>
      <c r="J81" s="192">
        <f>I81</f>
        <v>0</v>
      </c>
      <c r="K81" s="192">
        <f>J81</f>
        <v>0</v>
      </c>
      <c r="L81" s="192"/>
      <c r="M81" s="192"/>
      <c r="N81" s="192">
        <f>F81/5</f>
        <v>0</v>
      </c>
      <c r="O81" s="192">
        <f t="shared" si="38"/>
        <v>0</v>
      </c>
      <c r="P81" s="192">
        <f t="shared" si="38"/>
        <v>0</v>
      </c>
      <c r="Q81" s="192">
        <f t="shared" si="38"/>
        <v>0</v>
      </c>
      <c r="R81" s="192">
        <f t="shared" si="38"/>
        <v>0</v>
      </c>
      <c r="S81" s="168">
        <f t="shared" si="31"/>
        <v>0</v>
      </c>
      <c r="T81" s="191"/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  <c r="AF81" s="190"/>
      <c r="AG81" s="190"/>
      <c r="AH81" s="190"/>
      <c r="AI81" s="190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90"/>
      <c r="BF81" s="190"/>
      <c r="BG81" s="190"/>
      <c r="BH81" s="190"/>
      <c r="BI81" s="190"/>
      <c r="BJ81" s="190"/>
      <c r="BK81" s="190"/>
      <c r="BL81" s="190"/>
      <c r="BM81" s="190"/>
      <c r="BN81" s="190"/>
      <c r="BO81" s="190"/>
      <c r="BP81" s="190"/>
      <c r="BQ81" s="190"/>
      <c r="BR81" s="190"/>
      <c r="BS81" s="190"/>
      <c r="BT81" s="190"/>
      <c r="BU81" s="190"/>
      <c r="BV81" s="190"/>
      <c r="BW81" s="190"/>
      <c r="BX81" s="190"/>
      <c r="BY81" s="190"/>
      <c r="BZ81" s="190"/>
      <c r="CA81" s="190"/>
      <c r="CB81" s="190"/>
      <c r="CC81" s="190"/>
      <c r="CD81" s="190"/>
      <c r="CE81" s="190"/>
      <c r="CF81" s="190"/>
      <c r="CG81" s="190"/>
      <c r="CH81" s="190"/>
      <c r="CI81" s="190"/>
      <c r="CJ81" s="190"/>
      <c r="CK81" s="190"/>
      <c r="CL81" s="190"/>
      <c r="CM81" s="190"/>
      <c r="CN81" s="190"/>
      <c r="CO81" s="190"/>
      <c r="CP81" s="190"/>
      <c r="CQ81" s="190"/>
      <c r="CR81" s="190"/>
      <c r="CS81" s="190"/>
      <c r="CT81" s="190"/>
      <c r="CU81" s="190"/>
      <c r="CV81" s="190"/>
      <c r="CW81" s="190"/>
      <c r="CX81" s="190"/>
      <c r="CY81" s="190"/>
      <c r="CZ81" s="190"/>
      <c r="DA81" s="190"/>
      <c r="DB81" s="190"/>
      <c r="DC81" s="190"/>
      <c r="DD81" s="190"/>
      <c r="DE81" s="190"/>
      <c r="DF81" s="190"/>
      <c r="DG81" s="190"/>
      <c r="DH81" s="190"/>
      <c r="DI81" s="190"/>
      <c r="DJ81" s="190"/>
      <c r="DK81" s="190"/>
      <c r="DL81" s="190"/>
      <c r="DM81" s="190"/>
      <c r="DN81" s="190"/>
      <c r="DO81" s="190"/>
      <c r="DP81" s="190"/>
      <c r="DQ81" s="190"/>
      <c r="DR81" s="190"/>
      <c r="DS81" s="190"/>
      <c r="DT81" s="190"/>
      <c r="DU81" s="190"/>
      <c r="DV81" s="190"/>
      <c r="DW81" s="190"/>
      <c r="DX81" s="190"/>
      <c r="DY81" s="190"/>
      <c r="DZ81" s="190"/>
      <c r="EA81" s="190"/>
      <c r="EB81" s="190"/>
      <c r="EC81" s="190"/>
      <c r="ED81" s="190"/>
      <c r="EE81" s="190"/>
      <c r="EF81" s="190"/>
      <c r="EG81" s="190"/>
      <c r="EH81" s="190"/>
      <c r="EI81" s="190"/>
      <c r="EJ81" s="190"/>
      <c r="EK81" s="190"/>
      <c r="EL81" s="190"/>
      <c r="EM81" s="190"/>
      <c r="EN81" s="190"/>
      <c r="EO81" s="190"/>
      <c r="EP81" s="190"/>
      <c r="EQ81" s="190"/>
      <c r="ER81" s="190"/>
      <c r="ES81" s="190"/>
      <c r="ET81" s="190"/>
      <c r="EU81" s="190"/>
      <c r="EV81" s="190"/>
      <c r="EW81" s="190"/>
      <c r="EX81" s="190"/>
      <c r="EY81" s="190"/>
      <c r="EZ81" s="190"/>
      <c r="FA81" s="190"/>
      <c r="FB81" s="190"/>
      <c r="FC81" s="190"/>
      <c r="FD81" s="190"/>
      <c r="FE81" s="190"/>
      <c r="FF81" s="190"/>
      <c r="FG81" s="190"/>
      <c r="FH81" s="190"/>
      <c r="FI81" s="190"/>
      <c r="FJ81" s="190"/>
      <c r="FK81" s="190"/>
      <c r="FL81" s="190"/>
      <c r="FM81" s="190"/>
      <c r="FN81" s="190"/>
      <c r="FO81" s="190"/>
      <c r="FP81" s="190"/>
      <c r="FQ81" s="190"/>
      <c r="FR81" s="190"/>
      <c r="FS81" s="190"/>
      <c r="FT81" s="190"/>
      <c r="FU81" s="190"/>
      <c r="FV81" s="190"/>
      <c r="FW81" s="190"/>
      <c r="FX81" s="190"/>
      <c r="FY81" s="190"/>
      <c r="FZ81" s="190"/>
      <c r="GA81" s="190"/>
      <c r="GB81" s="190"/>
      <c r="GC81" s="190"/>
      <c r="GD81" s="190"/>
      <c r="GE81" s="190"/>
      <c r="GF81" s="190"/>
      <c r="GG81" s="190"/>
      <c r="GH81" s="190"/>
      <c r="GI81" s="190"/>
      <c r="GJ81" s="190"/>
      <c r="GK81" s="190"/>
      <c r="GL81" s="190"/>
      <c r="GM81" s="190"/>
      <c r="GN81" s="190"/>
      <c r="GO81" s="190"/>
      <c r="GP81" s="190"/>
      <c r="GQ81" s="190"/>
      <c r="GR81" s="190"/>
      <c r="GS81" s="190"/>
      <c r="GT81" s="190"/>
      <c r="GU81" s="190"/>
      <c r="GV81" s="190"/>
      <c r="GW81" s="190"/>
      <c r="GX81" s="190"/>
      <c r="GY81" s="190"/>
      <c r="GZ81" s="190"/>
      <c r="HA81" s="190"/>
      <c r="HB81" s="190"/>
      <c r="HC81" s="190"/>
      <c r="HD81" s="190"/>
      <c r="HE81" s="190"/>
      <c r="HF81" s="190"/>
      <c r="HG81" s="190"/>
      <c r="HH81" s="190"/>
      <c r="HI81" s="190"/>
      <c r="HJ81" s="190"/>
      <c r="HK81" s="190"/>
      <c r="HL81" s="190"/>
      <c r="HM81" s="190"/>
      <c r="HN81" s="190"/>
      <c r="HO81" s="190"/>
      <c r="HP81" s="190"/>
      <c r="HQ81" s="190"/>
      <c r="HR81" s="190"/>
      <c r="HS81" s="190"/>
      <c r="HT81" s="190"/>
      <c r="HU81" s="190"/>
      <c r="HV81" s="190"/>
      <c r="HW81" s="190"/>
      <c r="HX81" s="190"/>
      <c r="HY81" s="190"/>
      <c r="HZ81" s="190"/>
      <c r="IA81" s="190"/>
      <c r="IB81" s="190"/>
      <c r="IC81" s="190"/>
      <c r="ID81" s="190"/>
      <c r="IE81" s="190"/>
      <c r="IF81" s="190"/>
    </row>
    <row r="82" spans="1:240" s="165" customFormat="1" ht="14.25" hidden="1" thickBot="1" x14ac:dyDescent="0.35">
      <c r="A82" s="163"/>
      <c r="B82" s="147">
        <v>3751</v>
      </c>
      <c r="C82" s="146" t="s">
        <v>157</v>
      </c>
      <c r="D82" s="183"/>
      <c r="E82" s="182"/>
      <c r="F82" s="181">
        <f t="shared" ref="F82:S82" si="39">SUM(F83:F87)</f>
        <v>0</v>
      </c>
      <c r="G82" s="181">
        <f t="shared" si="39"/>
        <v>0</v>
      </c>
      <c r="H82" s="181">
        <f t="shared" si="39"/>
        <v>0</v>
      </c>
      <c r="I82" s="181">
        <f t="shared" si="39"/>
        <v>0</v>
      </c>
      <c r="J82" s="181">
        <f t="shared" si="39"/>
        <v>0</v>
      </c>
      <c r="K82" s="181">
        <f t="shared" si="39"/>
        <v>0</v>
      </c>
      <c r="L82" s="181">
        <f t="shared" si="39"/>
        <v>0</v>
      </c>
      <c r="M82" s="181">
        <f t="shared" si="39"/>
        <v>0</v>
      </c>
      <c r="N82" s="181">
        <f t="shared" si="39"/>
        <v>0</v>
      </c>
      <c r="O82" s="181">
        <f t="shared" si="39"/>
        <v>0</v>
      </c>
      <c r="P82" s="181">
        <f t="shared" si="39"/>
        <v>0</v>
      </c>
      <c r="Q82" s="181">
        <f t="shared" si="39"/>
        <v>0</v>
      </c>
      <c r="R82" s="181">
        <f t="shared" si="39"/>
        <v>0</v>
      </c>
      <c r="S82" s="181">
        <f t="shared" si="39"/>
        <v>0</v>
      </c>
    </row>
    <row r="83" spans="1:240" s="178" customFormat="1" hidden="1" x14ac:dyDescent="0.3">
      <c r="A83" s="177" t="s">
        <v>95</v>
      </c>
      <c r="B83" s="179">
        <v>3751</v>
      </c>
      <c r="C83" s="180" t="s">
        <v>156</v>
      </c>
      <c r="D83" s="179"/>
      <c r="E83" s="150"/>
      <c r="F83" s="150"/>
      <c r="G83" s="149">
        <f>F83/12</f>
        <v>0</v>
      </c>
      <c r="H83" s="149">
        <f>G83</f>
        <v>0</v>
      </c>
      <c r="I83" s="149">
        <f t="shared" ref="I83:N85" si="40">H83</f>
        <v>0</v>
      </c>
      <c r="J83" s="149">
        <f t="shared" si="40"/>
        <v>0</v>
      </c>
      <c r="K83" s="149">
        <f t="shared" si="40"/>
        <v>0</v>
      </c>
      <c r="L83" s="149">
        <f t="shared" si="40"/>
        <v>0</v>
      </c>
      <c r="M83" s="149">
        <f t="shared" si="40"/>
        <v>0</v>
      </c>
      <c r="N83" s="149">
        <f t="shared" si="40"/>
        <v>0</v>
      </c>
      <c r="O83" s="149">
        <f>N83</f>
        <v>0</v>
      </c>
      <c r="P83" s="149">
        <f t="shared" ref="P83:R86" si="41">O83</f>
        <v>0</v>
      </c>
      <c r="Q83" s="149">
        <f t="shared" si="41"/>
        <v>0</v>
      </c>
      <c r="R83" s="149">
        <f t="shared" si="41"/>
        <v>0</v>
      </c>
      <c r="S83" s="149">
        <f>SUM(G83:R83)</f>
        <v>0</v>
      </c>
    </row>
    <row r="84" spans="1:240" s="178" customFormat="1" hidden="1" x14ac:dyDescent="0.3">
      <c r="A84" s="177"/>
      <c r="B84" s="179">
        <v>3751</v>
      </c>
      <c r="C84" s="180" t="s">
        <v>155</v>
      </c>
      <c r="D84" s="179"/>
      <c r="E84" s="150"/>
      <c r="F84" s="150"/>
      <c r="G84" s="149">
        <f>F84/12</f>
        <v>0</v>
      </c>
      <c r="H84" s="149">
        <f>G84</f>
        <v>0</v>
      </c>
      <c r="I84" s="149">
        <f t="shared" si="40"/>
        <v>0</v>
      </c>
      <c r="J84" s="149">
        <f t="shared" si="40"/>
        <v>0</v>
      </c>
      <c r="K84" s="149">
        <f t="shared" si="40"/>
        <v>0</v>
      </c>
      <c r="L84" s="149">
        <f t="shared" si="40"/>
        <v>0</v>
      </c>
      <c r="M84" s="149">
        <f t="shared" si="40"/>
        <v>0</v>
      </c>
      <c r="N84" s="149">
        <f t="shared" si="40"/>
        <v>0</v>
      </c>
      <c r="O84" s="149">
        <f>N84</f>
        <v>0</v>
      </c>
      <c r="P84" s="149">
        <f t="shared" si="41"/>
        <v>0</v>
      </c>
      <c r="Q84" s="149">
        <f t="shared" si="41"/>
        <v>0</v>
      </c>
      <c r="R84" s="149">
        <f t="shared" si="41"/>
        <v>0</v>
      </c>
      <c r="S84" s="149">
        <f>SUM(G84:R84)</f>
        <v>0</v>
      </c>
    </row>
    <row r="85" spans="1:240" s="178" customFormat="1" hidden="1" x14ac:dyDescent="0.3">
      <c r="A85" s="177"/>
      <c r="B85" s="179"/>
      <c r="C85" s="180"/>
      <c r="D85" s="179"/>
      <c r="E85" s="150"/>
      <c r="F85" s="150">
        <f>D85*E85</f>
        <v>0</v>
      </c>
      <c r="G85" s="149">
        <f>F85/12</f>
        <v>0</v>
      </c>
      <c r="H85" s="149">
        <f>G85</f>
        <v>0</v>
      </c>
      <c r="I85" s="149">
        <f t="shared" si="40"/>
        <v>0</v>
      </c>
      <c r="J85" s="149">
        <f t="shared" si="40"/>
        <v>0</v>
      </c>
      <c r="K85" s="149">
        <f t="shared" si="40"/>
        <v>0</v>
      </c>
      <c r="L85" s="149">
        <f t="shared" si="40"/>
        <v>0</v>
      </c>
      <c r="M85" s="149">
        <f t="shared" si="40"/>
        <v>0</v>
      </c>
      <c r="N85" s="149">
        <f t="shared" si="40"/>
        <v>0</v>
      </c>
      <c r="O85" s="149">
        <f>N85</f>
        <v>0</v>
      </c>
      <c r="P85" s="149">
        <f t="shared" si="41"/>
        <v>0</v>
      </c>
      <c r="Q85" s="149">
        <f t="shared" si="41"/>
        <v>0</v>
      </c>
      <c r="R85" s="149">
        <f t="shared" si="41"/>
        <v>0</v>
      </c>
      <c r="S85" s="149">
        <f>SUM(G85:R85)</f>
        <v>0</v>
      </c>
    </row>
    <row r="86" spans="1:240" s="178" customFormat="1" hidden="1" x14ac:dyDescent="0.3">
      <c r="A86" s="177"/>
      <c r="B86" s="179"/>
      <c r="C86" s="180"/>
      <c r="D86" s="179"/>
      <c r="E86" s="150"/>
      <c r="F86" s="150">
        <f>D86*E86</f>
        <v>0</v>
      </c>
      <c r="G86" s="149"/>
      <c r="H86" s="149"/>
      <c r="I86" s="149"/>
      <c r="J86" s="149"/>
      <c r="K86" s="149"/>
      <c r="L86" s="149"/>
      <c r="M86" s="149"/>
      <c r="N86" s="149">
        <f>F86/5</f>
        <v>0</v>
      </c>
      <c r="O86" s="149">
        <f>N86</f>
        <v>0</v>
      </c>
      <c r="P86" s="149">
        <f t="shared" si="41"/>
        <v>0</v>
      </c>
      <c r="Q86" s="149">
        <f t="shared" si="41"/>
        <v>0</v>
      </c>
      <c r="R86" s="149">
        <f t="shared" si="41"/>
        <v>0</v>
      </c>
      <c r="S86" s="149">
        <f>SUM(G86:R86)</f>
        <v>0</v>
      </c>
    </row>
    <row r="87" spans="1:240" s="178" customFormat="1" hidden="1" x14ac:dyDescent="0.3">
      <c r="A87" s="177"/>
      <c r="B87" s="179"/>
      <c r="C87" s="180"/>
      <c r="D87" s="179"/>
      <c r="E87" s="150"/>
      <c r="F87" s="150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68"/>
      <c r="T87" s="191"/>
      <c r="U87" s="190"/>
      <c r="V87" s="190"/>
      <c r="W87" s="190"/>
      <c r="X87" s="190"/>
      <c r="Y87" s="190"/>
      <c r="Z87" s="190"/>
      <c r="AA87" s="190"/>
      <c r="AB87" s="190"/>
      <c r="AC87" s="190"/>
      <c r="AD87" s="190"/>
      <c r="AE87" s="190"/>
      <c r="AF87" s="190"/>
      <c r="AG87" s="190"/>
      <c r="AH87" s="190"/>
      <c r="AI87" s="190"/>
      <c r="AJ87" s="190"/>
      <c r="AK87" s="190"/>
      <c r="AL87" s="190"/>
      <c r="AM87" s="190"/>
      <c r="AN87" s="190"/>
      <c r="AO87" s="190"/>
      <c r="AP87" s="190"/>
      <c r="AQ87" s="190"/>
      <c r="AR87" s="190"/>
      <c r="AS87" s="190"/>
      <c r="AT87" s="190"/>
      <c r="AU87" s="190"/>
      <c r="AV87" s="190"/>
      <c r="AW87" s="190"/>
      <c r="AX87" s="190"/>
      <c r="AY87" s="190"/>
      <c r="AZ87" s="190"/>
      <c r="BA87" s="190"/>
      <c r="BB87" s="190"/>
      <c r="BC87" s="190"/>
      <c r="BD87" s="190"/>
      <c r="BE87" s="190"/>
      <c r="BF87" s="190"/>
      <c r="BG87" s="190"/>
      <c r="BH87" s="190"/>
      <c r="BI87" s="190"/>
      <c r="BJ87" s="190"/>
      <c r="BK87" s="190"/>
      <c r="BL87" s="190"/>
      <c r="BM87" s="190"/>
      <c r="BN87" s="190"/>
      <c r="BO87" s="190"/>
      <c r="BP87" s="190"/>
      <c r="BQ87" s="190"/>
      <c r="BR87" s="190"/>
      <c r="BS87" s="190"/>
      <c r="BT87" s="190"/>
      <c r="BU87" s="190"/>
      <c r="BV87" s="190"/>
      <c r="BW87" s="190"/>
      <c r="BX87" s="190"/>
      <c r="BY87" s="190"/>
      <c r="BZ87" s="190"/>
      <c r="CA87" s="190"/>
      <c r="CB87" s="190"/>
      <c r="CC87" s="190"/>
      <c r="CD87" s="190"/>
      <c r="CE87" s="190"/>
      <c r="CF87" s="190"/>
      <c r="CG87" s="190"/>
      <c r="CH87" s="190"/>
      <c r="CI87" s="190"/>
      <c r="CJ87" s="190"/>
      <c r="CK87" s="190"/>
      <c r="CL87" s="190"/>
      <c r="CM87" s="190"/>
      <c r="CN87" s="190"/>
      <c r="CO87" s="190"/>
      <c r="CP87" s="190"/>
      <c r="CQ87" s="190"/>
      <c r="CR87" s="190"/>
      <c r="CS87" s="190"/>
      <c r="CT87" s="190"/>
      <c r="CU87" s="190"/>
      <c r="CV87" s="190"/>
      <c r="CW87" s="190"/>
      <c r="CX87" s="190"/>
      <c r="CY87" s="190"/>
      <c r="CZ87" s="190"/>
      <c r="DA87" s="190"/>
      <c r="DB87" s="190"/>
      <c r="DC87" s="190"/>
      <c r="DD87" s="190"/>
      <c r="DE87" s="190"/>
      <c r="DF87" s="190"/>
      <c r="DG87" s="190"/>
      <c r="DH87" s="190"/>
      <c r="DI87" s="190"/>
      <c r="DJ87" s="190"/>
      <c r="DK87" s="190"/>
      <c r="DL87" s="190"/>
      <c r="DM87" s="190"/>
      <c r="DN87" s="190"/>
      <c r="DO87" s="190"/>
      <c r="DP87" s="190"/>
      <c r="DQ87" s="190"/>
      <c r="DR87" s="190"/>
      <c r="DS87" s="190"/>
      <c r="DT87" s="190"/>
      <c r="DU87" s="190"/>
      <c r="DV87" s="190"/>
      <c r="DW87" s="190"/>
      <c r="DX87" s="190"/>
      <c r="DY87" s="190"/>
      <c r="DZ87" s="190"/>
      <c r="EA87" s="190"/>
      <c r="EB87" s="190"/>
      <c r="EC87" s="190"/>
      <c r="ED87" s="190"/>
      <c r="EE87" s="190"/>
      <c r="EF87" s="190"/>
      <c r="EG87" s="190"/>
      <c r="EH87" s="190"/>
      <c r="EI87" s="190"/>
      <c r="EJ87" s="190"/>
      <c r="EK87" s="190"/>
      <c r="EL87" s="190"/>
      <c r="EM87" s="190"/>
      <c r="EN87" s="190"/>
      <c r="EO87" s="190"/>
      <c r="EP87" s="190"/>
      <c r="EQ87" s="190"/>
      <c r="ER87" s="190"/>
      <c r="ES87" s="190"/>
      <c r="ET87" s="190"/>
      <c r="EU87" s="190"/>
      <c r="EV87" s="190"/>
      <c r="EW87" s="190"/>
      <c r="EX87" s="190"/>
      <c r="EY87" s="190"/>
      <c r="EZ87" s="190"/>
      <c r="FA87" s="190"/>
      <c r="FB87" s="190"/>
      <c r="FC87" s="190"/>
      <c r="FD87" s="190"/>
      <c r="FE87" s="190"/>
      <c r="FF87" s="190"/>
      <c r="FG87" s="190"/>
      <c r="FH87" s="190"/>
      <c r="FI87" s="190"/>
      <c r="FJ87" s="190"/>
      <c r="FK87" s="190"/>
      <c r="FL87" s="190"/>
      <c r="FM87" s="190"/>
      <c r="FN87" s="190"/>
      <c r="FO87" s="190"/>
      <c r="FP87" s="190"/>
      <c r="FQ87" s="190"/>
      <c r="FR87" s="190"/>
      <c r="FS87" s="190"/>
      <c r="FT87" s="190"/>
      <c r="FU87" s="190"/>
      <c r="FV87" s="190"/>
      <c r="FW87" s="190"/>
      <c r="FX87" s="190"/>
      <c r="FY87" s="190"/>
      <c r="FZ87" s="190"/>
      <c r="GA87" s="190"/>
      <c r="GB87" s="190"/>
      <c r="GC87" s="190"/>
      <c r="GD87" s="190"/>
      <c r="GE87" s="190"/>
      <c r="GF87" s="190"/>
      <c r="GG87" s="190"/>
      <c r="GH87" s="190"/>
      <c r="GI87" s="190"/>
      <c r="GJ87" s="190"/>
      <c r="GK87" s="190"/>
      <c r="GL87" s="190"/>
      <c r="GM87" s="190"/>
      <c r="GN87" s="190"/>
      <c r="GO87" s="190"/>
      <c r="GP87" s="190"/>
      <c r="GQ87" s="190"/>
      <c r="GR87" s="190"/>
      <c r="GS87" s="190"/>
      <c r="GT87" s="190"/>
      <c r="GU87" s="190"/>
      <c r="GV87" s="190"/>
      <c r="GW87" s="190"/>
      <c r="GX87" s="190"/>
      <c r="GY87" s="190"/>
      <c r="GZ87" s="190"/>
      <c r="HA87" s="190"/>
      <c r="HB87" s="190"/>
      <c r="HC87" s="190"/>
      <c r="HD87" s="190"/>
      <c r="HE87" s="190"/>
      <c r="HF87" s="190"/>
      <c r="HG87" s="190"/>
      <c r="HH87" s="190"/>
      <c r="HI87" s="190"/>
      <c r="HJ87" s="190"/>
      <c r="HK87" s="190"/>
      <c r="HL87" s="190"/>
      <c r="HM87" s="190"/>
      <c r="HN87" s="190"/>
      <c r="HO87" s="190"/>
      <c r="HP87" s="190"/>
      <c r="HQ87" s="190"/>
      <c r="HR87" s="190"/>
      <c r="HS87" s="190"/>
      <c r="HT87" s="190"/>
      <c r="HU87" s="190"/>
      <c r="HV87" s="190"/>
      <c r="HW87" s="190"/>
      <c r="HX87" s="190"/>
      <c r="HY87" s="190"/>
      <c r="HZ87" s="190"/>
      <c r="IA87" s="190"/>
      <c r="IB87" s="190"/>
      <c r="IC87" s="190"/>
      <c r="ID87" s="190"/>
      <c r="IE87" s="190"/>
      <c r="IF87" s="190"/>
    </row>
    <row r="88" spans="1:240" s="165" customFormat="1" ht="14.25" hidden="1" thickBot="1" x14ac:dyDescent="0.35">
      <c r="A88" s="163"/>
      <c r="B88" s="147"/>
      <c r="C88" s="146" t="s">
        <v>127</v>
      </c>
      <c r="D88" s="183"/>
      <c r="E88" s="182"/>
      <c r="F88" s="181">
        <f t="shared" ref="F88:S88" si="42">SUM(F89:F91)</f>
        <v>0</v>
      </c>
      <c r="G88" s="181">
        <f t="shared" si="42"/>
        <v>0</v>
      </c>
      <c r="H88" s="181">
        <f t="shared" si="42"/>
        <v>0</v>
      </c>
      <c r="I88" s="181">
        <f t="shared" si="42"/>
        <v>0</v>
      </c>
      <c r="J88" s="181">
        <f t="shared" si="42"/>
        <v>0</v>
      </c>
      <c r="K88" s="181">
        <f t="shared" si="42"/>
        <v>0</v>
      </c>
      <c r="L88" s="181">
        <f t="shared" si="42"/>
        <v>0</v>
      </c>
      <c r="M88" s="181">
        <f t="shared" si="42"/>
        <v>0</v>
      </c>
      <c r="N88" s="181">
        <f t="shared" si="42"/>
        <v>0</v>
      </c>
      <c r="O88" s="181">
        <f t="shared" si="42"/>
        <v>0</v>
      </c>
      <c r="P88" s="181">
        <f t="shared" si="42"/>
        <v>0</v>
      </c>
      <c r="Q88" s="181">
        <f t="shared" si="42"/>
        <v>0</v>
      </c>
      <c r="R88" s="181">
        <f t="shared" si="42"/>
        <v>0</v>
      </c>
      <c r="S88" s="181">
        <f t="shared" si="42"/>
        <v>0</v>
      </c>
    </row>
    <row r="89" spans="1:240" s="178" customFormat="1" hidden="1" x14ac:dyDescent="0.3">
      <c r="A89" s="177"/>
      <c r="B89" s="179"/>
      <c r="C89" s="180"/>
      <c r="D89" s="179"/>
      <c r="E89" s="150"/>
      <c r="F89" s="150">
        <f>D89*E89</f>
        <v>0</v>
      </c>
      <c r="G89" s="149">
        <f>F89/12</f>
        <v>0</v>
      </c>
      <c r="H89" s="149">
        <f>G89</f>
        <v>0</v>
      </c>
      <c r="I89" s="149">
        <f t="shared" ref="I89:R89" si="43">H89</f>
        <v>0</v>
      </c>
      <c r="J89" s="149">
        <f t="shared" si="43"/>
        <v>0</v>
      </c>
      <c r="K89" s="149">
        <f t="shared" si="43"/>
        <v>0</v>
      </c>
      <c r="L89" s="149">
        <f t="shared" si="43"/>
        <v>0</v>
      </c>
      <c r="M89" s="149">
        <f t="shared" si="43"/>
        <v>0</v>
      </c>
      <c r="N89" s="149">
        <f t="shared" si="43"/>
        <v>0</v>
      </c>
      <c r="O89" s="149">
        <f t="shared" si="43"/>
        <v>0</v>
      </c>
      <c r="P89" s="149">
        <f t="shared" si="43"/>
        <v>0</v>
      </c>
      <c r="Q89" s="149">
        <f t="shared" si="43"/>
        <v>0</v>
      </c>
      <c r="R89" s="149">
        <f t="shared" si="43"/>
        <v>0</v>
      </c>
      <c r="S89" s="149">
        <f>SUM(G89:R89)</f>
        <v>0</v>
      </c>
    </row>
    <row r="90" spans="1:240" s="178" customFormat="1" hidden="1" x14ac:dyDescent="0.3">
      <c r="A90" s="177"/>
      <c r="B90" s="179"/>
      <c r="C90" s="180"/>
      <c r="D90" s="179"/>
      <c r="E90" s="150"/>
      <c r="F90" s="150"/>
      <c r="G90" s="149"/>
      <c r="H90" s="149"/>
      <c r="I90" s="149"/>
      <c r="J90" s="149"/>
      <c r="K90" s="149"/>
      <c r="L90" s="149"/>
      <c r="M90" s="149"/>
      <c r="N90" s="149"/>
      <c r="O90" s="149"/>
      <c r="P90" s="149"/>
      <c r="Q90" s="149"/>
      <c r="R90" s="149"/>
      <c r="S90" s="149"/>
    </row>
    <row r="91" spans="1:240" s="178" customFormat="1" hidden="1" x14ac:dyDescent="0.3">
      <c r="A91" s="177"/>
      <c r="B91" s="179"/>
      <c r="C91" s="180"/>
      <c r="D91" s="179"/>
      <c r="E91" s="150"/>
      <c r="F91" s="150"/>
      <c r="G91" s="192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68"/>
      <c r="T91" s="191"/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  <c r="AF91" s="190"/>
      <c r="AG91" s="190"/>
      <c r="AH91" s="190"/>
      <c r="AI91" s="190"/>
      <c r="AJ91" s="190"/>
      <c r="AK91" s="190"/>
      <c r="AL91" s="190"/>
      <c r="AM91" s="190"/>
      <c r="AN91" s="190"/>
      <c r="AO91" s="190"/>
      <c r="AP91" s="190"/>
      <c r="AQ91" s="190"/>
      <c r="AR91" s="190"/>
      <c r="AS91" s="190"/>
      <c r="AT91" s="190"/>
      <c r="AU91" s="190"/>
      <c r="AV91" s="190"/>
      <c r="AW91" s="190"/>
      <c r="AX91" s="190"/>
      <c r="AY91" s="190"/>
      <c r="AZ91" s="190"/>
      <c r="BA91" s="190"/>
      <c r="BB91" s="190"/>
      <c r="BC91" s="190"/>
      <c r="BD91" s="190"/>
      <c r="BE91" s="190"/>
      <c r="BF91" s="190"/>
      <c r="BG91" s="190"/>
      <c r="BH91" s="190"/>
      <c r="BI91" s="190"/>
      <c r="BJ91" s="190"/>
      <c r="BK91" s="190"/>
      <c r="BL91" s="190"/>
      <c r="BM91" s="190"/>
      <c r="BN91" s="190"/>
      <c r="BO91" s="190"/>
      <c r="BP91" s="190"/>
      <c r="BQ91" s="190"/>
      <c r="BR91" s="190"/>
      <c r="BS91" s="190"/>
      <c r="BT91" s="190"/>
      <c r="BU91" s="190"/>
      <c r="BV91" s="190"/>
      <c r="BW91" s="190"/>
      <c r="BX91" s="190"/>
      <c r="BY91" s="190"/>
      <c r="BZ91" s="190"/>
      <c r="CA91" s="190"/>
      <c r="CB91" s="190"/>
      <c r="CC91" s="190"/>
      <c r="CD91" s="190"/>
      <c r="CE91" s="190"/>
      <c r="CF91" s="190"/>
      <c r="CG91" s="190"/>
      <c r="CH91" s="190"/>
      <c r="CI91" s="190"/>
      <c r="CJ91" s="190"/>
      <c r="CK91" s="190"/>
      <c r="CL91" s="190"/>
      <c r="CM91" s="190"/>
      <c r="CN91" s="190"/>
      <c r="CO91" s="190"/>
      <c r="CP91" s="190"/>
      <c r="CQ91" s="190"/>
      <c r="CR91" s="190"/>
      <c r="CS91" s="190"/>
      <c r="CT91" s="190"/>
      <c r="CU91" s="190"/>
      <c r="CV91" s="190"/>
      <c r="CW91" s="190"/>
      <c r="CX91" s="190"/>
      <c r="CY91" s="190"/>
      <c r="CZ91" s="190"/>
      <c r="DA91" s="190"/>
      <c r="DB91" s="190"/>
      <c r="DC91" s="190"/>
      <c r="DD91" s="190"/>
      <c r="DE91" s="190"/>
      <c r="DF91" s="190"/>
      <c r="DG91" s="190"/>
      <c r="DH91" s="190"/>
      <c r="DI91" s="190"/>
      <c r="DJ91" s="190"/>
      <c r="DK91" s="190"/>
      <c r="DL91" s="190"/>
      <c r="DM91" s="190"/>
      <c r="DN91" s="190"/>
      <c r="DO91" s="190"/>
      <c r="DP91" s="190"/>
      <c r="DQ91" s="190"/>
      <c r="DR91" s="190"/>
      <c r="DS91" s="190"/>
      <c r="DT91" s="190"/>
      <c r="DU91" s="190"/>
      <c r="DV91" s="190"/>
      <c r="DW91" s="190"/>
      <c r="DX91" s="190"/>
      <c r="DY91" s="190"/>
      <c r="DZ91" s="190"/>
      <c r="EA91" s="190"/>
      <c r="EB91" s="190"/>
      <c r="EC91" s="190"/>
      <c r="ED91" s="190"/>
      <c r="EE91" s="190"/>
      <c r="EF91" s="190"/>
      <c r="EG91" s="190"/>
      <c r="EH91" s="190"/>
      <c r="EI91" s="190"/>
      <c r="EJ91" s="190"/>
      <c r="EK91" s="190"/>
      <c r="EL91" s="190"/>
      <c r="EM91" s="190"/>
      <c r="EN91" s="190"/>
      <c r="EO91" s="190"/>
      <c r="EP91" s="190"/>
      <c r="EQ91" s="190"/>
      <c r="ER91" s="190"/>
      <c r="ES91" s="190"/>
      <c r="ET91" s="190"/>
      <c r="EU91" s="190"/>
      <c r="EV91" s="190"/>
      <c r="EW91" s="190"/>
      <c r="EX91" s="190"/>
      <c r="EY91" s="190"/>
      <c r="EZ91" s="190"/>
      <c r="FA91" s="190"/>
      <c r="FB91" s="190"/>
      <c r="FC91" s="190"/>
      <c r="FD91" s="190"/>
      <c r="FE91" s="190"/>
      <c r="FF91" s="190"/>
      <c r="FG91" s="190"/>
      <c r="FH91" s="190"/>
      <c r="FI91" s="190"/>
      <c r="FJ91" s="190"/>
      <c r="FK91" s="190"/>
      <c r="FL91" s="190"/>
      <c r="FM91" s="190"/>
      <c r="FN91" s="190"/>
      <c r="FO91" s="190"/>
      <c r="FP91" s="190"/>
      <c r="FQ91" s="190"/>
      <c r="FR91" s="190"/>
      <c r="FS91" s="190"/>
      <c r="FT91" s="190"/>
      <c r="FU91" s="190"/>
      <c r="FV91" s="190"/>
      <c r="FW91" s="190"/>
      <c r="FX91" s="190"/>
      <c r="FY91" s="190"/>
      <c r="FZ91" s="190"/>
      <c r="GA91" s="190"/>
      <c r="GB91" s="190"/>
      <c r="GC91" s="190"/>
      <c r="GD91" s="190"/>
      <c r="GE91" s="190"/>
      <c r="GF91" s="190"/>
      <c r="GG91" s="190"/>
      <c r="GH91" s="190"/>
      <c r="GI91" s="190"/>
      <c r="GJ91" s="190"/>
      <c r="GK91" s="190"/>
      <c r="GL91" s="190"/>
      <c r="GM91" s="190"/>
      <c r="GN91" s="190"/>
      <c r="GO91" s="190"/>
      <c r="GP91" s="190"/>
      <c r="GQ91" s="190"/>
      <c r="GR91" s="190"/>
      <c r="GS91" s="190"/>
      <c r="GT91" s="190"/>
      <c r="GU91" s="190"/>
      <c r="GV91" s="190"/>
      <c r="GW91" s="190"/>
      <c r="GX91" s="190"/>
      <c r="GY91" s="190"/>
      <c r="GZ91" s="190"/>
      <c r="HA91" s="190"/>
      <c r="HB91" s="190"/>
      <c r="HC91" s="190"/>
      <c r="HD91" s="190"/>
      <c r="HE91" s="190"/>
      <c r="HF91" s="190"/>
      <c r="HG91" s="190"/>
      <c r="HH91" s="190"/>
      <c r="HI91" s="190"/>
      <c r="HJ91" s="190"/>
      <c r="HK91" s="190"/>
      <c r="HL91" s="190"/>
      <c r="HM91" s="190"/>
      <c r="HN91" s="190"/>
      <c r="HO91" s="190"/>
      <c r="HP91" s="190"/>
      <c r="HQ91" s="190"/>
      <c r="HR91" s="190"/>
      <c r="HS91" s="190"/>
      <c r="HT91" s="190"/>
      <c r="HU91" s="190"/>
      <c r="HV91" s="190"/>
      <c r="HW91" s="190"/>
      <c r="HX91" s="190"/>
      <c r="HY91" s="190"/>
      <c r="HZ91" s="190"/>
      <c r="IA91" s="190"/>
      <c r="IB91" s="190"/>
      <c r="IC91" s="190"/>
      <c r="ID91" s="190"/>
      <c r="IE91" s="190"/>
      <c r="IF91" s="190"/>
    </row>
    <row r="92" spans="1:240" s="165" customFormat="1" ht="14.25" hidden="1" thickBot="1" x14ac:dyDescent="0.35">
      <c r="A92" s="163"/>
      <c r="B92" s="147">
        <v>3921</v>
      </c>
      <c r="C92" s="106" t="s">
        <v>154</v>
      </c>
      <c r="D92" s="183"/>
      <c r="E92" s="182"/>
      <c r="F92" s="181">
        <f t="shared" ref="F92:S92" si="44">SUM(F93:F97)</f>
        <v>0</v>
      </c>
      <c r="G92" s="181">
        <f t="shared" si="44"/>
        <v>0</v>
      </c>
      <c r="H92" s="181">
        <f t="shared" si="44"/>
        <v>0</v>
      </c>
      <c r="I92" s="181">
        <f t="shared" si="44"/>
        <v>0</v>
      </c>
      <c r="J92" s="181">
        <f t="shared" si="44"/>
        <v>0</v>
      </c>
      <c r="K92" s="181">
        <f t="shared" si="44"/>
        <v>0</v>
      </c>
      <c r="L92" s="181">
        <f t="shared" si="44"/>
        <v>0</v>
      </c>
      <c r="M92" s="181">
        <f t="shared" si="44"/>
        <v>0</v>
      </c>
      <c r="N92" s="181">
        <f t="shared" si="44"/>
        <v>0</v>
      </c>
      <c r="O92" s="181">
        <f t="shared" si="44"/>
        <v>0</v>
      </c>
      <c r="P92" s="181">
        <f t="shared" si="44"/>
        <v>0</v>
      </c>
      <c r="Q92" s="181">
        <f t="shared" si="44"/>
        <v>0</v>
      </c>
      <c r="R92" s="181">
        <f t="shared" si="44"/>
        <v>0</v>
      </c>
      <c r="S92" s="181">
        <f t="shared" si="44"/>
        <v>0</v>
      </c>
    </row>
    <row r="93" spans="1:240" s="178" customFormat="1" hidden="1" x14ac:dyDescent="0.3">
      <c r="A93" s="177" t="s">
        <v>95</v>
      </c>
      <c r="B93" s="179">
        <v>3921</v>
      </c>
      <c r="C93" s="180" t="s">
        <v>153</v>
      </c>
      <c r="D93" s="179"/>
      <c r="E93" s="150"/>
      <c r="F93" s="150">
        <f>D93*E93</f>
        <v>0</v>
      </c>
      <c r="G93" s="150"/>
      <c r="H93" s="150">
        <f>+G93</f>
        <v>0</v>
      </c>
      <c r="I93" s="150">
        <f>F93/6*2</f>
        <v>0</v>
      </c>
      <c r="J93" s="150">
        <f>+I93/2</f>
        <v>0</v>
      </c>
      <c r="K93" s="150">
        <f>+J93*3</f>
        <v>0</v>
      </c>
      <c r="L93" s="150"/>
      <c r="M93" s="150"/>
      <c r="N93" s="150">
        <f>+M93</f>
        <v>0</v>
      </c>
      <c r="O93" s="150"/>
      <c r="P93" s="150">
        <f>+O93</f>
        <v>0</v>
      </c>
      <c r="Q93" s="150">
        <f>+P93</f>
        <v>0</v>
      </c>
      <c r="R93" s="150">
        <f>+Q93</f>
        <v>0</v>
      </c>
      <c r="S93" s="149">
        <f t="shared" ref="S93:S98" si="45">SUM(G93:R93)</f>
        <v>0</v>
      </c>
    </row>
    <row r="94" spans="1:240" s="178" customFormat="1" hidden="1" x14ac:dyDescent="0.3">
      <c r="A94" s="177"/>
      <c r="B94" s="179"/>
      <c r="C94" s="180"/>
      <c r="D94" s="179"/>
      <c r="E94" s="150"/>
      <c r="F94" s="150">
        <f>D94*E94</f>
        <v>0</v>
      </c>
      <c r="G94" s="149">
        <f>F94/12</f>
        <v>0</v>
      </c>
      <c r="H94" s="149">
        <f t="shared" ref="H94:R95" si="46">G94</f>
        <v>0</v>
      </c>
      <c r="I94" s="149">
        <f t="shared" si="46"/>
        <v>0</v>
      </c>
      <c r="J94" s="149">
        <f t="shared" si="46"/>
        <v>0</v>
      </c>
      <c r="K94" s="149">
        <f t="shared" si="46"/>
        <v>0</v>
      </c>
      <c r="L94" s="149">
        <f t="shared" si="46"/>
        <v>0</v>
      </c>
      <c r="M94" s="149">
        <f t="shared" si="46"/>
        <v>0</v>
      </c>
      <c r="N94" s="149">
        <f t="shared" si="46"/>
        <v>0</v>
      </c>
      <c r="O94" s="149">
        <f t="shared" si="46"/>
        <v>0</v>
      </c>
      <c r="P94" s="149">
        <f t="shared" si="46"/>
        <v>0</v>
      </c>
      <c r="Q94" s="149">
        <f t="shared" si="46"/>
        <v>0</v>
      </c>
      <c r="R94" s="149">
        <f t="shared" si="46"/>
        <v>0</v>
      </c>
      <c r="S94" s="149">
        <f t="shared" si="45"/>
        <v>0</v>
      </c>
    </row>
    <row r="95" spans="1:240" s="178" customFormat="1" hidden="1" x14ac:dyDescent="0.3">
      <c r="A95" s="177"/>
      <c r="B95" s="179"/>
      <c r="C95" s="180"/>
      <c r="D95" s="179"/>
      <c r="E95" s="150"/>
      <c r="F95" s="150">
        <f>D95*E95</f>
        <v>0</v>
      </c>
      <c r="G95" s="149">
        <f>F95/12</f>
        <v>0</v>
      </c>
      <c r="H95" s="149">
        <f t="shared" si="46"/>
        <v>0</v>
      </c>
      <c r="I95" s="149">
        <f t="shared" si="46"/>
        <v>0</v>
      </c>
      <c r="J95" s="149">
        <f t="shared" si="46"/>
        <v>0</v>
      </c>
      <c r="K95" s="149">
        <f t="shared" si="46"/>
        <v>0</v>
      </c>
      <c r="L95" s="149">
        <f t="shared" si="46"/>
        <v>0</v>
      </c>
      <c r="M95" s="149">
        <f t="shared" si="46"/>
        <v>0</v>
      </c>
      <c r="N95" s="149">
        <f t="shared" si="46"/>
        <v>0</v>
      </c>
      <c r="O95" s="149">
        <f t="shared" si="46"/>
        <v>0</v>
      </c>
      <c r="P95" s="149">
        <f t="shared" si="46"/>
        <v>0</v>
      </c>
      <c r="Q95" s="149">
        <f t="shared" si="46"/>
        <v>0</v>
      </c>
      <c r="R95" s="149">
        <f t="shared" si="46"/>
        <v>0</v>
      </c>
      <c r="S95" s="149">
        <f t="shared" si="45"/>
        <v>0</v>
      </c>
    </row>
    <row r="96" spans="1:240" s="178" customFormat="1" hidden="1" x14ac:dyDescent="0.3">
      <c r="A96" s="177"/>
      <c r="B96" s="179"/>
      <c r="C96" s="180"/>
      <c r="D96" s="179"/>
      <c r="E96" s="150"/>
      <c r="F96" s="150">
        <f>D96*E96</f>
        <v>0</v>
      </c>
      <c r="G96" s="149"/>
      <c r="H96" s="149"/>
      <c r="I96" s="149"/>
      <c r="J96" s="149"/>
      <c r="K96" s="149"/>
      <c r="L96" s="149"/>
      <c r="M96" s="149"/>
      <c r="N96" s="149">
        <f>F96/5</f>
        <v>0</v>
      </c>
      <c r="O96" s="149">
        <f>N96</f>
        <v>0</v>
      </c>
      <c r="P96" s="149">
        <f>O96</f>
        <v>0</v>
      </c>
      <c r="Q96" s="149">
        <f>P96</f>
        <v>0</v>
      </c>
      <c r="R96" s="149">
        <f>Q96</f>
        <v>0</v>
      </c>
      <c r="S96" s="149">
        <f t="shared" si="45"/>
        <v>0</v>
      </c>
    </row>
    <row r="97" spans="1:19" s="165" customFormat="1" ht="14.25" hidden="1" thickBot="1" x14ac:dyDescent="0.35">
      <c r="A97" s="163"/>
      <c r="B97" s="188">
        <v>3802</v>
      </c>
      <c r="C97" s="187" t="s">
        <v>152</v>
      </c>
      <c r="D97" s="186"/>
      <c r="E97" s="185"/>
      <c r="F97" s="184">
        <f t="shared" ref="F97:R97" si="47">+F98</f>
        <v>0</v>
      </c>
      <c r="G97" s="184">
        <f t="shared" si="47"/>
        <v>0</v>
      </c>
      <c r="H97" s="189">
        <f t="shared" si="47"/>
        <v>0</v>
      </c>
      <c r="I97" s="189">
        <f t="shared" si="47"/>
        <v>0</v>
      </c>
      <c r="J97" s="189">
        <f t="shared" si="47"/>
        <v>0</v>
      </c>
      <c r="K97" s="189">
        <f t="shared" si="47"/>
        <v>0</v>
      </c>
      <c r="L97" s="189">
        <f t="shared" si="47"/>
        <v>0</v>
      </c>
      <c r="M97" s="189">
        <f t="shared" si="47"/>
        <v>0</v>
      </c>
      <c r="N97" s="189">
        <f t="shared" si="47"/>
        <v>0</v>
      </c>
      <c r="O97" s="189">
        <f t="shared" si="47"/>
        <v>0</v>
      </c>
      <c r="P97" s="189">
        <f t="shared" si="47"/>
        <v>0</v>
      </c>
      <c r="Q97" s="189">
        <f t="shared" si="47"/>
        <v>0</v>
      </c>
      <c r="R97" s="189">
        <f t="shared" si="47"/>
        <v>0</v>
      </c>
      <c r="S97" s="184">
        <f t="shared" si="45"/>
        <v>0</v>
      </c>
    </row>
    <row r="98" spans="1:19" hidden="1" x14ac:dyDescent="0.3">
      <c r="B98" s="174">
        <v>3802</v>
      </c>
      <c r="C98" s="175"/>
      <c r="D98" s="174"/>
      <c r="E98" s="173"/>
      <c r="F98" s="173"/>
      <c r="G98" s="173">
        <f>+F98/12</f>
        <v>0</v>
      </c>
      <c r="H98" s="168">
        <f t="shared" ref="H98:R98" si="48">G98</f>
        <v>0</v>
      </c>
      <c r="I98" s="168">
        <f t="shared" si="48"/>
        <v>0</v>
      </c>
      <c r="J98" s="168">
        <f t="shared" si="48"/>
        <v>0</v>
      </c>
      <c r="K98" s="168">
        <f t="shared" si="48"/>
        <v>0</v>
      </c>
      <c r="L98" s="168">
        <f t="shared" si="48"/>
        <v>0</v>
      </c>
      <c r="M98" s="168">
        <f t="shared" si="48"/>
        <v>0</v>
      </c>
      <c r="N98" s="168">
        <f t="shared" si="48"/>
        <v>0</v>
      </c>
      <c r="O98" s="168">
        <f t="shared" si="48"/>
        <v>0</v>
      </c>
      <c r="P98" s="168">
        <f t="shared" si="48"/>
        <v>0</v>
      </c>
      <c r="Q98" s="168">
        <f t="shared" si="48"/>
        <v>0</v>
      </c>
      <c r="R98" s="168">
        <f t="shared" si="48"/>
        <v>0</v>
      </c>
      <c r="S98" s="168">
        <f t="shared" si="45"/>
        <v>0</v>
      </c>
    </row>
    <row r="99" spans="1:19" hidden="1" x14ac:dyDescent="0.3">
      <c r="B99" s="171"/>
      <c r="C99" s="172"/>
      <c r="D99" s="171"/>
      <c r="E99" s="170"/>
      <c r="F99" s="170"/>
      <c r="G99" s="170"/>
      <c r="H99" s="169"/>
      <c r="I99" s="169"/>
      <c r="J99" s="169"/>
      <c r="K99" s="169"/>
      <c r="L99" s="169"/>
      <c r="M99" s="169"/>
      <c r="N99" s="169"/>
      <c r="O99" s="169"/>
      <c r="P99" s="169"/>
      <c r="Q99" s="169"/>
      <c r="R99" s="169"/>
      <c r="S99" s="168"/>
    </row>
    <row r="100" spans="1:19" s="165" customFormat="1" ht="14.25" hidden="1" thickBot="1" x14ac:dyDescent="0.35">
      <c r="A100" s="163"/>
      <c r="B100" s="188">
        <v>5101</v>
      </c>
      <c r="C100" s="187" t="s">
        <v>151</v>
      </c>
      <c r="D100" s="186"/>
      <c r="E100" s="185"/>
      <c r="F100" s="184">
        <f t="shared" ref="F100:R100" si="49">+F101</f>
        <v>0</v>
      </c>
      <c r="G100" s="184">
        <f t="shared" si="49"/>
        <v>0</v>
      </c>
      <c r="H100" s="189">
        <f t="shared" si="49"/>
        <v>0</v>
      </c>
      <c r="I100" s="189">
        <f t="shared" si="49"/>
        <v>0</v>
      </c>
      <c r="J100" s="189">
        <f t="shared" si="49"/>
        <v>0</v>
      </c>
      <c r="K100" s="189">
        <f t="shared" si="49"/>
        <v>0</v>
      </c>
      <c r="L100" s="189">
        <f t="shared" si="49"/>
        <v>0</v>
      </c>
      <c r="M100" s="189">
        <f t="shared" si="49"/>
        <v>0</v>
      </c>
      <c r="N100" s="189">
        <f t="shared" si="49"/>
        <v>0</v>
      </c>
      <c r="O100" s="189">
        <f t="shared" si="49"/>
        <v>0</v>
      </c>
      <c r="P100" s="189">
        <f t="shared" si="49"/>
        <v>0</v>
      </c>
      <c r="Q100" s="189">
        <f t="shared" si="49"/>
        <v>0</v>
      </c>
      <c r="R100" s="189">
        <f t="shared" si="49"/>
        <v>0</v>
      </c>
      <c r="S100" s="184">
        <f>SUM(G100:R100)</f>
        <v>0</v>
      </c>
    </row>
    <row r="101" spans="1:19" hidden="1" x14ac:dyDescent="0.3">
      <c r="B101" s="174">
        <v>5101</v>
      </c>
      <c r="C101" s="175" t="s">
        <v>150</v>
      </c>
      <c r="D101" s="174"/>
      <c r="E101" s="173">
        <v>0</v>
      </c>
      <c r="F101" s="173"/>
      <c r="G101" s="173"/>
      <c r="H101" s="168">
        <f t="shared" ref="H101:M101" si="50">G101</f>
        <v>0</v>
      </c>
      <c r="I101" s="168">
        <f t="shared" si="50"/>
        <v>0</v>
      </c>
      <c r="J101" s="168">
        <f t="shared" si="50"/>
        <v>0</v>
      </c>
      <c r="K101" s="168">
        <f t="shared" si="50"/>
        <v>0</v>
      </c>
      <c r="L101" s="168">
        <f t="shared" si="50"/>
        <v>0</v>
      </c>
      <c r="M101" s="168">
        <f t="shared" si="50"/>
        <v>0</v>
      </c>
      <c r="N101" s="168">
        <f>F101</f>
        <v>0</v>
      </c>
      <c r="O101" s="168"/>
      <c r="P101" s="168"/>
      <c r="Q101" s="168"/>
      <c r="R101" s="168"/>
      <c r="S101" s="168">
        <f>SUM(G101:R101)</f>
        <v>0</v>
      </c>
    </row>
    <row r="102" spans="1:19" hidden="1" x14ac:dyDescent="0.3">
      <c r="B102" s="171"/>
      <c r="C102" s="172"/>
      <c r="D102" s="171"/>
      <c r="E102" s="170"/>
      <c r="F102" s="170"/>
      <c r="G102" s="170"/>
      <c r="H102" s="169"/>
      <c r="I102" s="169"/>
      <c r="J102" s="169"/>
      <c r="K102" s="169"/>
      <c r="L102" s="169"/>
      <c r="M102" s="169"/>
      <c r="N102" s="169"/>
      <c r="O102" s="169"/>
      <c r="P102" s="169"/>
      <c r="Q102" s="169"/>
      <c r="R102" s="169"/>
      <c r="S102" s="168"/>
    </row>
    <row r="103" spans="1:19" s="165" customFormat="1" ht="14.25" hidden="1" thickBot="1" x14ac:dyDescent="0.35">
      <c r="A103" s="163"/>
      <c r="B103" s="188">
        <v>5204</v>
      </c>
      <c r="C103" s="187" t="s">
        <v>149</v>
      </c>
      <c r="D103" s="186"/>
      <c r="E103" s="185"/>
      <c r="F103" s="184">
        <f t="shared" ref="F103:R103" si="51">SUM(F104:F106)</f>
        <v>0</v>
      </c>
      <c r="G103" s="184">
        <f t="shared" si="51"/>
        <v>0</v>
      </c>
      <c r="H103" s="184">
        <f t="shared" si="51"/>
        <v>0</v>
      </c>
      <c r="I103" s="184">
        <f t="shared" si="51"/>
        <v>0</v>
      </c>
      <c r="J103" s="184">
        <f t="shared" si="51"/>
        <v>0</v>
      </c>
      <c r="K103" s="184">
        <f t="shared" si="51"/>
        <v>0</v>
      </c>
      <c r="L103" s="184">
        <f t="shared" si="51"/>
        <v>0</v>
      </c>
      <c r="M103" s="184">
        <f t="shared" si="51"/>
        <v>0</v>
      </c>
      <c r="N103" s="184">
        <f t="shared" si="51"/>
        <v>0</v>
      </c>
      <c r="O103" s="184">
        <f t="shared" si="51"/>
        <v>0</v>
      </c>
      <c r="P103" s="184">
        <f t="shared" si="51"/>
        <v>0</v>
      </c>
      <c r="Q103" s="184">
        <f t="shared" si="51"/>
        <v>0</v>
      </c>
      <c r="R103" s="184">
        <f t="shared" si="51"/>
        <v>0</v>
      </c>
      <c r="S103" s="184">
        <f t="shared" ref="S103:S122" si="52">SUM(G103:R103)</f>
        <v>0</v>
      </c>
    </row>
    <row r="104" spans="1:19" hidden="1" x14ac:dyDescent="0.3">
      <c r="B104" s="174">
        <v>5204</v>
      </c>
      <c r="C104" s="175" t="s">
        <v>148</v>
      </c>
      <c r="D104" s="174"/>
      <c r="E104" s="173">
        <v>0</v>
      </c>
      <c r="F104" s="150">
        <f>D104*E104</f>
        <v>0</v>
      </c>
      <c r="G104" s="173"/>
      <c r="H104" s="168">
        <f>G104</f>
        <v>0</v>
      </c>
      <c r="I104" s="168">
        <f>F104/2</f>
        <v>0</v>
      </c>
      <c r="J104" s="168">
        <f>I104</f>
        <v>0</v>
      </c>
      <c r="K104" s="168"/>
      <c r="L104" s="168">
        <f t="shared" ref="L104:R104" si="53">K104</f>
        <v>0</v>
      </c>
      <c r="M104" s="168">
        <f t="shared" si="53"/>
        <v>0</v>
      </c>
      <c r="N104" s="168">
        <f t="shared" si="53"/>
        <v>0</v>
      </c>
      <c r="O104" s="168">
        <f t="shared" si="53"/>
        <v>0</v>
      </c>
      <c r="P104" s="168">
        <f t="shared" si="53"/>
        <v>0</v>
      </c>
      <c r="Q104" s="168">
        <f t="shared" si="53"/>
        <v>0</v>
      </c>
      <c r="R104" s="168">
        <f t="shared" si="53"/>
        <v>0</v>
      </c>
      <c r="S104" s="168">
        <f t="shared" si="52"/>
        <v>0</v>
      </c>
    </row>
    <row r="105" spans="1:19" hidden="1" x14ac:dyDescent="0.3">
      <c r="B105" s="174">
        <v>5204</v>
      </c>
      <c r="C105" s="175" t="s">
        <v>147</v>
      </c>
      <c r="D105" s="174"/>
      <c r="E105" s="173">
        <v>0</v>
      </c>
      <c r="F105" s="150">
        <f>D105*E105</f>
        <v>0</v>
      </c>
      <c r="G105" s="173"/>
      <c r="H105" s="168">
        <f>G105</f>
        <v>0</v>
      </c>
      <c r="I105" s="168"/>
      <c r="J105" s="168">
        <f>I105</f>
        <v>0</v>
      </c>
      <c r="K105" s="168"/>
      <c r="L105" s="168">
        <f>K105</f>
        <v>0</v>
      </c>
      <c r="M105" s="168">
        <f>L105</f>
        <v>0</v>
      </c>
      <c r="N105" s="168">
        <f>M105</f>
        <v>0</v>
      </c>
      <c r="O105" s="168">
        <f>N105</f>
        <v>0</v>
      </c>
      <c r="P105" s="168">
        <f>F105/2</f>
        <v>0</v>
      </c>
      <c r="Q105" s="168">
        <f>P105</f>
        <v>0</v>
      </c>
      <c r="R105" s="168"/>
      <c r="S105" s="168">
        <f t="shared" si="52"/>
        <v>0</v>
      </c>
    </row>
    <row r="106" spans="1:19" hidden="1" x14ac:dyDescent="0.3">
      <c r="B106" s="174">
        <v>5204</v>
      </c>
      <c r="C106" s="175" t="s">
        <v>146</v>
      </c>
      <c r="D106" s="174"/>
      <c r="E106" s="173">
        <v>0</v>
      </c>
      <c r="F106" s="150">
        <f>D106*E106</f>
        <v>0</v>
      </c>
      <c r="G106" s="173"/>
      <c r="H106" s="168">
        <f>G106</f>
        <v>0</v>
      </c>
      <c r="I106" s="168"/>
      <c r="J106" s="168">
        <f>I106</f>
        <v>0</v>
      </c>
      <c r="K106" s="168"/>
      <c r="L106" s="168">
        <f>K106</f>
        <v>0</v>
      </c>
      <c r="M106" s="168">
        <f>L106</f>
        <v>0</v>
      </c>
      <c r="N106" s="168">
        <f>M106</f>
        <v>0</v>
      </c>
      <c r="O106" s="168">
        <f>F106/2</f>
        <v>0</v>
      </c>
      <c r="P106" s="168">
        <f>O106</f>
        <v>0</v>
      </c>
      <c r="Q106" s="168"/>
      <c r="R106" s="168"/>
      <c r="S106" s="168">
        <f t="shared" si="52"/>
        <v>0</v>
      </c>
    </row>
    <row r="107" spans="1:19" s="165" customFormat="1" ht="14.25" hidden="1" thickBot="1" x14ac:dyDescent="0.35">
      <c r="A107" s="163"/>
      <c r="B107" s="147">
        <v>5151</v>
      </c>
      <c r="C107" s="146" t="s">
        <v>145</v>
      </c>
      <c r="D107" s="183"/>
      <c r="E107" s="182"/>
      <c r="F107" s="181">
        <f>SUM(F108:F109)</f>
        <v>0</v>
      </c>
      <c r="G107" s="181">
        <f t="shared" ref="G107:R107" si="54">SUM(G108:G109)</f>
        <v>0</v>
      </c>
      <c r="H107" s="181">
        <f t="shared" si="54"/>
        <v>0</v>
      </c>
      <c r="I107" s="181">
        <f t="shared" si="54"/>
        <v>0</v>
      </c>
      <c r="J107" s="181">
        <f t="shared" si="54"/>
        <v>0</v>
      </c>
      <c r="K107" s="181">
        <f t="shared" si="54"/>
        <v>0</v>
      </c>
      <c r="L107" s="181">
        <f t="shared" si="54"/>
        <v>0</v>
      </c>
      <c r="M107" s="181">
        <f t="shared" si="54"/>
        <v>0</v>
      </c>
      <c r="N107" s="181">
        <f t="shared" si="54"/>
        <v>0</v>
      </c>
      <c r="O107" s="181">
        <f t="shared" si="54"/>
        <v>0</v>
      </c>
      <c r="P107" s="181">
        <f t="shared" si="54"/>
        <v>0</v>
      </c>
      <c r="Q107" s="181">
        <f t="shared" si="54"/>
        <v>0</v>
      </c>
      <c r="R107" s="181">
        <f t="shared" si="54"/>
        <v>0</v>
      </c>
      <c r="S107" s="181">
        <f t="shared" si="52"/>
        <v>0</v>
      </c>
    </row>
    <row r="108" spans="1:19" hidden="1" x14ac:dyDescent="0.3">
      <c r="A108" s="177"/>
      <c r="B108" s="174">
        <v>5151</v>
      </c>
      <c r="C108" s="175" t="s">
        <v>144</v>
      </c>
      <c r="D108" s="174"/>
      <c r="E108" s="173"/>
      <c r="F108" s="150">
        <f>D108*E108</f>
        <v>0</v>
      </c>
      <c r="G108" s="173"/>
      <c r="H108" s="168"/>
      <c r="I108" s="168"/>
      <c r="J108" s="168"/>
      <c r="K108" s="168"/>
      <c r="L108" s="168">
        <f>F108/6</f>
        <v>0</v>
      </c>
      <c r="M108" s="168">
        <f>L108</f>
        <v>0</v>
      </c>
      <c r="N108" s="168">
        <f t="shared" ref="K108:Q109" si="55">M108</f>
        <v>0</v>
      </c>
      <c r="O108" s="168">
        <f t="shared" si="55"/>
        <v>0</v>
      </c>
      <c r="P108" s="168">
        <f t="shared" si="55"/>
        <v>0</v>
      </c>
      <c r="Q108" s="168">
        <f t="shared" si="55"/>
        <v>0</v>
      </c>
      <c r="R108" s="168"/>
      <c r="S108" s="168">
        <f t="shared" si="52"/>
        <v>0</v>
      </c>
    </row>
    <row r="109" spans="1:19" hidden="1" x14ac:dyDescent="0.3">
      <c r="B109" s="176">
        <v>5151</v>
      </c>
      <c r="C109" s="175" t="s">
        <v>143</v>
      </c>
      <c r="D109" s="174"/>
      <c r="E109" s="173"/>
      <c r="F109" s="150">
        <f>D109*E109</f>
        <v>0</v>
      </c>
      <c r="G109" s="173"/>
      <c r="H109" s="168"/>
      <c r="I109" s="168">
        <f>H109</f>
        <v>0</v>
      </c>
      <c r="J109" s="168">
        <f>I109</f>
        <v>0</v>
      </c>
      <c r="K109" s="168">
        <f t="shared" si="55"/>
        <v>0</v>
      </c>
      <c r="L109" s="168">
        <f t="shared" si="55"/>
        <v>0</v>
      </c>
      <c r="M109" s="168">
        <f t="shared" si="55"/>
        <v>0</v>
      </c>
      <c r="N109" s="168">
        <f t="shared" si="55"/>
        <v>0</v>
      </c>
      <c r="O109" s="168">
        <f t="shared" si="55"/>
        <v>0</v>
      </c>
      <c r="P109" s="168">
        <f t="shared" si="55"/>
        <v>0</v>
      </c>
      <c r="Q109" s="168">
        <f>F109</f>
        <v>0</v>
      </c>
      <c r="R109" s="168"/>
      <c r="S109" s="168">
        <f t="shared" si="52"/>
        <v>0</v>
      </c>
    </row>
    <row r="110" spans="1:19" s="165" customFormat="1" ht="14.25" hidden="1" thickBot="1" x14ac:dyDescent="0.35">
      <c r="A110" s="163"/>
      <c r="B110" s="147">
        <v>5411</v>
      </c>
      <c r="C110" s="146" t="s">
        <v>142</v>
      </c>
      <c r="D110" s="183"/>
      <c r="E110" s="182"/>
      <c r="F110" s="181">
        <f>SUM(F111:F113)</f>
        <v>0</v>
      </c>
      <c r="G110" s="181">
        <f t="shared" ref="G110:R110" si="56">SUM(G111:G113)</f>
        <v>0</v>
      </c>
      <c r="H110" s="181">
        <f t="shared" si="56"/>
        <v>0</v>
      </c>
      <c r="I110" s="181">
        <f t="shared" si="56"/>
        <v>0</v>
      </c>
      <c r="J110" s="181">
        <f t="shared" si="56"/>
        <v>0</v>
      </c>
      <c r="K110" s="181">
        <f t="shared" si="56"/>
        <v>0</v>
      </c>
      <c r="L110" s="181">
        <f t="shared" si="56"/>
        <v>0</v>
      </c>
      <c r="M110" s="181">
        <f t="shared" si="56"/>
        <v>0</v>
      </c>
      <c r="N110" s="181">
        <f t="shared" si="56"/>
        <v>0</v>
      </c>
      <c r="O110" s="181">
        <f t="shared" si="56"/>
        <v>0</v>
      </c>
      <c r="P110" s="181">
        <f t="shared" si="56"/>
        <v>0</v>
      </c>
      <c r="Q110" s="181">
        <f t="shared" si="56"/>
        <v>0</v>
      </c>
      <c r="R110" s="181">
        <f t="shared" si="56"/>
        <v>0</v>
      </c>
      <c r="S110" s="181">
        <f t="shared" si="52"/>
        <v>0</v>
      </c>
    </row>
    <row r="111" spans="1:19" hidden="1" x14ac:dyDescent="0.3">
      <c r="B111" s="176">
        <v>5411</v>
      </c>
      <c r="C111" s="175" t="s">
        <v>141</v>
      </c>
      <c r="D111" s="174"/>
      <c r="E111" s="173"/>
      <c r="F111" s="150">
        <f>D111*E111</f>
        <v>0</v>
      </c>
      <c r="G111" s="173">
        <f>F111/12</f>
        <v>0</v>
      </c>
      <c r="H111" s="168">
        <f t="shared" ref="H111:R113" si="57">G111</f>
        <v>0</v>
      </c>
      <c r="I111" s="168">
        <f t="shared" si="57"/>
        <v>0</v>
      </c>
      <c r="J111" s="168">
        <f t="shared" si="57"/>
        <v>0</v>
      </c>
      <c r="K111" s="168">
        <f t="shared" si="57"/>
        <v>0</v>
      </c>
      <c r="L111" s="168">
        <f t="shared" si="57"/>
        <v>0</v>
      </c>
      <c r="M111" s="168">
        <f t="shared" si="57"/>
        <v>0</v>
      </c>
      <c r="N111" s="168">
        <f t="shared" si="57"/>
        <v>0</v>
      </c>
      <c r="O111" s="168">
        <f t="shared" si="57"/>
        <v>0</v>
      </c>
      <c r="P111" s="168">
        <f t="shared" si="57"/>
        <v>0</v>
      </c>
      <c r="Q111" s="168">
        <f t="shared" si="57"/>
        <v>0</v>
      </c>
      <c r="R111" s="168">
        <f t="shared" si="57"/>
        <v>0</v>
      </c>
      <c r="S111" s="168">
        <f t="shared" si="52"/>
        <v>0</v>
      </c>
    </row>
    <row r="112" spans="1:19" hidden="1" x14ac:dyDescent="0.3">
      <c r="B112" s="176">
        <v>5411</v>
      </c>
      <c r="C112" s="175" t="s">
        <v>141</v>
      </c>
      <c r="D112" s="174"/>
      <c r="E112" s="173"/>
      <c r="F112" s="150">
        <f>D112*E112</f>
        <v>0</v>
      </c>
      <c r="G112" s="173">
        <f>F112/12</f>
        <v>0</v>
      </c>
      <c r="H112" s="168">
        <f>G112</f>
        <v>0</v>
      </c>
      <c r="I112" s="168">
        <f t="shared" si="57"/>
        <v>0</v>
      </c>
      <c r="J112" s="168">
        <f t="shared" si="57"/>
        <v>0</v>
      </c>
      <c r="K112" s="168">
        <f t="shared" si="57"/>
        <v>0</v>
      </c>
      <c r="L112" s="168">
        <f t="shared" si="57"/>
        <v>0</v>
      </c>
      <c r="M112" s="168">
        <f t="shared" si="57"/>
        <v>0</v>
      </c>
      <c r="N112" s="168">
        <f t="shared" si="57"/>
        <v>0</v>
      </c>
      <c r="O112" s="168">
        <f t="shared" si="57"/>
        <v>0</v>
      </c>
      <c r="P112" s="168">
        <f t="shared" si="57"/>
        <v>0</v>
      </c>
      <c r="Q112" s="168">
        <f t="shared" si="57"/>
        <v>0</v>
      </c>
      <c r="R112" s="168">
        <f t="shared" si="57"/>
        <v>0</v>
      </c>
      <c r="S112" s="168">
        <f>SUM(G112:R112)</f>
        <v>0</v>
      </c>
    </row>
    <row r="113" spans="1:19" hidden="1" x14ac:dyDescent="0.3">
      <c r="B113" s="176">
        <v>5411</v>
      </c>
      <c r="C113" s="175" t="s">
        <v>141</v>
      </c>
      <c r="D113" s="174"/>
      <c r="E113" s="173"/>
      <c r="F113" s="150">
        <f>D113*E113</f>
        <v>0</v>
      </c>
      <c r="G113" s="173">
        <f>F113/12</f>
        <v>0</v>
      </c>
      <c r="H113" s="168">
        <f>G113</f>
        <v>0</v>
      </c>
      <c r="I113" s="168">
        <f t="shared" si="57"/>
        <v>0</v>
      </c>
      <c r="J113" s="168">
        <f t="shared" si="57"/>
        <v>0</v>
      </c>
      <c r="K113" s="168">
        <f t="shared" si="57"/>
        <v>0</v>
      </c>
      <c r="L113" s="168">
        <f t="shared" si="57"/>
        <v>0</v>
      </c>
      <c r="M113" s="168">
        <f t="shared" si="57"/>
        <v>0</v>
      </c>
      <c r="N113" s="168">
        <f t="shared" si="57"/>
        <v>0</v>
      </c>
      <c r="O113" s="168">
        <f t="shared" si="57"/>
        <v>0</v>
      </c>
      <c r="P113" s="168">
        <f t="shared" si="57"/>
        <v>0</v>
      </c>
      <c r="Q113" s="168">
        <f t="shared" si="57"/>
        <v>0</v>
      </c>
      <c r="R113" s="168">
        <f t="shared" si="57"/>
        <v>0</v>
      </c>
      <c r="S113" s="168">
        <f t="shared" si="52"/>
        <v>0</v>
      </c>
    </row>
    <row r="114" spans="1:19" s="165" customFormat="1" ht="14.25" hidden="1" thickBot="1" x14ac:dyDescent="0.35">
      <c r="A114" s="163"/>
      <c r="B114" s="147">
        <v>5641</v>
      </c>
      <c r="C114" s="146" t="s">
        <v>125</v>
      </c>
      <c r="D114" s="183"/>
      <c r="E114" s="182"/>
      <c r="F114" s="181">
        <f>F115+F116</f>
        <v>0</v>
      </c>
      <c r="G114" s="181">
        <f t="shared" ref="G114:S114" si="58">G115+G116</f>
        <v>0</v>
      </c>
      <c r="H114" s="181">
        <f t="shared" si="58"/>
        <v>0</v>
      </c>
      <c r="I114" s="181">
        <f t="shared" si="58"/>
        <v>0</v>
      </c>
      <c r="J114" s="181">
        <f t="shared" si="58"/>
        <v>0</v>
      </c>
      <c r="K114" s="181">
        <f t="shared" si="58"/>
        <v>0</v>
      </c>
      <c r="L114" s="181">
        <f t="shared" si="58"/>
        <v>0</v>
      </c>
      <c r="M114" s="181">
        <f t="shared" si="58"/>
        <v>0</v>
      </c>
      <c r="N114" s="181">
        <f t="shared" si="58"/>
        <v>0</v>
      </c>
      <c r="O114" s="181">
        <f t="shared" si="58"/>
        <v>0</v>
      </c>
      <c r="P114" s="181">
        <f t="shared" si="58"/>
        <v>0</v>
      </c>
      <c r="Q114" s="181">
        <f t="shared" si="58"/>
        <v>0</v>
      </c>
      <c r="R114" s="181">
        <f t="shared" si="58"/>
        <v>0</v>
      </c>
      <c r="S114" s="181">
        <f t="shared" si="58"/>
        <v>0</v>
      </c>
    </row>
    <row r="115" spans="1:19" s="178" customFormat="1" hidden="1" x14ac:dyDescent="0.3">
      <c r="A115" s="177"/>
      <c r="B115" s="179">
        <v>5641</v>
      </c>
      <c r="C115" s="180"/>
      <c r="D115" s="179"/>
      <c r="E115" s="150"/>
      <c r="F115" s="150">
        <f>D115*E115</f>
        <v>0</v>
      </c>
      <c r="G115" s="149">
        <f>F115/2</f>
        <v>0</v>
      </c>
      <c r="H115" s="149">
        <f>G115</f>
        <v>0</v>
      </c>
      <c r="I115" s="149"/>
      <c r="J115" s="149">
        <f t="shared" ref="J115:R116" si="59">I115</f>
        <v>0</v>
      </c>
      <c r="K115" s="149">
        <f t="shared" si="59"/>
        <v>0</v>
      </c>
      <c r="L115" s="149">
        <f t="shared" si="59"/>
        <v>0</v>
      </c>
      <c r="M115" s="149">
        <f t="shared" si="59"/>
        <v>0</v>
      </c>
      <c r="N115" s="149">
        <f t="shared" si="59"/>
        <v>0</v>
      </c>
      <c r="O115" s="149">
        <f t="shared" si="59"/>
        <v>0</v>
      </c>
      <c r="P115" s="149">
        <f t="shared" si="59"/>
        <v>0</v>
      </c>
      <c r="Q115" s="149">
        <f t="shared" si="59"/>
        <v>0</v>
      </c>
      <c r="R115" s="149">
        <f t="shared" si="59"/>
        <v>0</v>
      </c>
      <c r="S115" s="149">
        <f>SUM(G115:R115)</f>
        <v>0</v>
      </c>
    </row>
    <row r="116" spans="1:19" s="178" customFormat="1" hidden="1" x14ac:dyDescent="0.3">
      <c r="A116" s="177"/>
      <c r="B116" s="179">
        <v>5641</v>
      </c>
      <c r="C116" s="180"/>
      <c r="D116" s="179"/>
      <c r="E116" s="150"/>
      <c r="F116" s="150">
        <f>D116*E116</f>
        <v>0</v>
      </c>
      <c r="G116" s="149">
        <f>F116/2</f>
        <v>0</v>
      </c>
      <c r="H116" s="149">
        <f>G116</f>
        <v>0</v>
      </c>
      <c r="I116" s="149"/>
      <c r="J116" s="149">
        <f t="shared" si="59"/>
        <v>0</v>
      </c>
      <c r="K116" s="149">
        <f t="shared" si="59"/>
        <v>0</v>
      </c>
      <c r="L116" s="149">
        <f t="shared" si="59"/>
        <v>0</v>
      </c>
      <c r="M116" s="149">
        <f t="shared" si="59"/>
        <v>0</v>
      </c>
      <c r="N116" s="149">
        <f t="shared" si="59"/>
        <v>0</v>
      </c>
      <c r="O116" s="149">
        <f t="shared" si="59"/>
        <v>0</v>
      </c>
      <c r="P116" s="149">
        <f t="shared" si="59"/>
        <v>0</v>
      </c>
      <c r="Q116" s="149">
        <f t="shared" si="59"/>
        <v>0</v>
      </c>
      <c r="R116" s="149">
        <f t="shared" si="59"/>
        <v>0</v>
      </c>
      <c r="S116" s="149">
        <f t="shared" si="52"/>
        <v>0</v>
      </c>
    </row>
    <row r="117" spans="1:19" s="165" customFormat="1" ht="14.25" hidden="1" thickBot="1" x14ac:dyDescent="0.35">
      <c r="A117" s="163"/>
      <c r="B117" s="147">
        <v>5971</v>
      </c>
      <c r="C117" s="146" t="s">
        <v>140</v>
      </c>
      <c r="D117" s="183"/>
      <c r="E117" s="182"/>
      <c r="F117" s="181">
        <f>SUM(F118:F122)</f>
        <v>0</v>
      </c>
      <c r="G117" s="181">
        <f t="shared" ref="G117:R117" si="60">SUM(G118:G122)</f>
        <v>0</v>
      </c>
      <c r="H117" s="181">
        <f t="shared" si="60"/>
        <v>0</v>
      </c>
      <c r="I117" s="181">
        <f t="shared" si="60"/>
        <v>0</v>
      </c>
      <c r="J117" s="181">
        <f t="shared" si="60"/>
        <v>0</v>
      </c>
      <c r="K117" s="181">
        <f t="shared" si="60"/>
        <v>0</v>
      </c>
      <c r="L117" s="181">
        <f t="shared" si="60"/>
        <v>0</v>
      </c>
      <c r="M117" s="181">
        <f t="shared" si="60"/>
        <v>0</v>
      </c>
      <c r="N117" s="181">
        <f t="shared" si="60"/>
        <v>0</v>
      </c>
      <c r="O117" s="181">
        <f t="shared" si="60"/>
        <v>0</v>
      </c>
      <c r="P117" s="181">
        <f t="shared" si="60"/>
        <v>0</v>
      </c>
      <c r="Q117" s="181">
        <f t="shared" si="60"/>
        <v>0</v>
      </c>
      <c r="R117" s="181">
        <f t="shared" si="60"/>
        <v>0</v>
      </c>
      <c r="S117" s="181">
        <f t="shared" si="52"/>
        <v>0</v>
      </c>
    </row>
    <row r="118" spans="1:19" s="178" customFormat="1" hidden="1" x14ac:dyDescent="0.3">
      <c r="A118" s="177"/>
      <c r="B118" s="179">
        <v>5971</v>
      </c>
      <c r="C118" s="180"/>
      <c r="D118" s="179"/>
      <c r="E118" s="150"/>
      <c r="F118" s="150">
        <f>D118*E118</f>
        <v>0</v>
      </c>
      <c r="G118" s="149"/>
      <c r="H118" s="149">
        <f t="shared" ref="H118:R119" si="61">G118</f>
        <v>0</v>
      </c>
      <c r="I118" s="149">
        <f t="shared" si="61"/>
        <v>0</v>
      </c>
      <c r="J118" s="149">
        <f>F118</f>
        <v>0</v>
      </c>
      <c r="K118" s="149"/>
      <c r="L118" s="149">
        <f t="shared" si="61"/>
        <v>0</v>
      </c>
      <c r="M118" s="149">
        <f t="shared" si="61"/>
        <v>0</v>
      </c>
      <c r="N118" s="149">
        <f t="shared" si="61"/>
        <v>0</v>
      </c>
      <c r="O118" s="149">
        <f t="shared" si="61"/>
        <v>0</v>
      </c>
      <c r="P118" s="149">
        <f t="shared" si="61"/>
        <v>0</v>
      </c>
      <c r="Q118" s="149">
        <f t="shared" si="61"/>
        <v>0</v>
      </c>
      <c r="R118" s="149">
        <f t="shared" si="61"/>
        <v>0</v>
      </c>
      <c r="S118" s="149">
        <f t="shared" si="52"/>
        <v>0</v>
      </c>
    </row>
    <row r="119" spans="1:19" hidden="1" x14ac:dyDescent="0.3">
      <c r="A119" s="177"/>
      <c r="B119" s="176">
        <v>5971</v>
      </c>
      <c r="C119" s="175"/>
      <c r="D119" s="174"/>
      <c r="E119" s="173"/>
      <c r="F119" s="150">
        <f>D119*E119</f>
        <v>0</v>
      </c>
      <c r="G119" s="173">
        <f>F119/12</f>
        <v>0</v>
      </c>
      <c r="H119" s="168">
        <f>G119</f>
        <v>0</v>
      </c>
      <c r="I119" s="168">
        <f t="shared" si="61"/>
        <v>0</v>
      </c>
      <c r="J119" s="168">
        <f>I119</f>
        <v>0</v>
      </c>
      <c r="K119" s="168">
        <f>J119</f>
        <v>0</v>
      </c>
      <c r="L119" s="168">
        <f t="shared" si="61"/>
        <v>0</v>
      </c>
      <c r="M119" s="168">
        <f t="shared" si="61"/>
        <v>0</v>
      </c>
      <c r="N119" s="168">
        <f t="shared" si="61"/>
        <v>0</v>
      </c>
      <c r="O119" s="168">
        <f t="shared" si="61"/>
        <v>0</v>
      </c>
      <c r="P119" s="168">
        <f t="shared" si="61"/>
        <v>0</v>
      </c>
      <c r="Q119" s="168">
        <f t="shared" si="61"/>
        <v>0</v>
      </c>
      <c r="R119" s="168">
        <f t="shared" si="61"/>
        <v>0</v>
      </c>
      <c r="S119" s="149">
        <f t="shared" si="52"/>
        <v>0</v>
      </c>
    </row>
    <row r="120" spans="1:19" hidden="1" x14ac:dyDescent="0.3">
      <c r="A120" s="177"/>
      <c r="B120" s="176">
        <v>5971</v>
      </c>
      <c r="C120" s="175"/>
      <c r="D120" s="174"/>
      <c r="E120" s="173"/>
      <c r="F120" s="150">
        <f>D120*E120</f>
        <v>0</v>
      </c>
      <c r="G120" s="173"/>
      <c r="H120" s="168"/>
      <c r="I120" s="168"/>
      <c r="J120" s="168"/>
      <c r="K120" s="168">
        <f>F120</f>
        <v>0</v>
      </c>
      <c r="L120" s="168"/>
      <c r="M120" s="168"/>
      <c r="N120" s="168"/>
      <c r="O120" s="168"/>
      <c r="P120" s="168"/>
      <c r="Q120" s="168"/>
      <c r="R120" s="168"/>
      <c r="S120" s="149">
        <f t="shared" si="52"/>
        <v>0</v>
      </c>
    </row>
    <row r="121" spans="1:19" hidden="1" x14ac:dyDescent="0.3">
      <c r="A121" s="177"/>
      <c r="B121" s="176">
        <v>5971</v>
      </c>
      <c r="C121" s="175"/>
      <c r="D121" s="174"/>
      <c r="E121" s="173"/>
      <c r="F121" s="150">
        <f>D121*E121</f>
        <v>0</v>
      </c>
      <c r="G121" s="173"/>
      <c r="H121" s="168"/>
      <c r="I121" s="168"/>
      <c r="J121" s="168"/>
      <c r="K121" s="168">
        <f>F121</f>
        <v>0</v>
      </c>
      <c r="L121" s="168"/>
      <c r="M121" s="168"/>
      <c r="N121" s="168"/>
      <c r="O121" s="168"/>
      <c r="P121" s="168"/>
      <c r="Q121" s="168"/>
      <c r="R121" s="168"/>
      <c r="S121" s="149">
        <f t="shared" si="52"/>
        <v>0</v>
      </c>
    </row>
    <row r="122" spans="1:19" hidden="1" x14ac:dyDescent="0.3">
      <c r="B122" s="171"/>
      <c r="C122" s="172"/>
      <c r="D122" s="171"/>
      <c r="E122" s="170"/>
      <c r="F122" s="170"/>
      <c r="G122" s="170"/>
      <c r="H122" s="169"/>
      <c r="I122" s="169"/>
      <c r="J122" s="169"/>
      <c r="K122" s="169"/>
      <c r="L122" s="169"/>
      <c r="M122" s="169"/>
      <c r="N122" s="169"/>
      <c r="O122" s="169"/>
      <c r="P122" s="169"/>
      <c r="Q122" s="169"/>
      <c r="R122" s="169"/>
      <c r="S122" s="168">
        <f t="shared" si="52"/>
        <v>0</v>
      </c>
    </row>
    <row r="123" spans="1:19" s="165" customFormat="1" ht="14.25" thickBot="1" x14ac:dyDescent="0.35">
      <c r="A123" s="163"/>
      <c r="B123" s="167"/>
      <c r="C123" s="167" t="s">
        <v>98</v>
      </c>
      <c r="D123" s="167"/>
      <c r="E123" s="166"/>
      <c r="F123" s="166">
        <f>+F10+F12+F17+F19+F21+F23+F26+F29+F32+F35+F38+F40+F43+F45+F47+F51+F71+F74+F78+F82+F88+F92+F97+F100+F103+F107+F110+F114+F117</f>
        <v>0</v>
      </c>
      <c r="G123" s="166">
        <f t="shared" ref="G123:R123" si="62">+G10+G12+G17+G19+G21+G23+G26+G29+G32+G35+G38+G40+G43+G45+G47+G51+G71+G74+G78+G82+G88+G92+G97+G100+G103+G107+G110+G114+G117</f>
        <v>0</v>
      </c>
      <c r="H123" s="166">
        <f t="shared" si="62"/>
        <v>0</v>
      </c>
      <c r="I123" s="166">
        <f t="shared" si="62"/>
        <v>0</v>
      </c>
      <c r="J123" s="166">
        <f t="shared" si="62"/>
        <v>0</v>
      </c>
      <c r="K123" s="166">
        <f t="shared" si="62"/>
        <v>0</v>
      </c>
      <c r="L123" s="166">
        <f t="shared" si="62"/>
        <v>0</v>
      </c>
      <c r="M123" s="166">
        <f t="shared" si="62"/>
        <v>0</v>
      </c>
      <c r="N123" s="166">
        <f t="shared" si="62"/>
        <v>0</v>
      </c>
      <c r="O123" s="166">
        <f t="shared" si="62"/>
        <v>0</v>
      </c>
      <c r="P123" s="166">
        <f t="shared" si="62"/>
        <v>0</v>
      </c>
      <c r="Q123" s="166">
        <f t="shared" si="62"/>
        <v>0</v>
      </c>
      <c r="R123" s="166">
        <f t="shared" si="62"/>
        <v>0</v>
      </c>
      <c r="S123" s="166">
        <f>SUM(G123:R123)</f>
        <v>0</v>
      </c>
    </row>
    <row r="124" spans="1:19" ht="14.25" thickTop="1" x14ac:dyDescent="0.3">
      <c r="S124" s="161">
        <f>+S123-F123</f>
        <v>0</v>
      </c>
    </row>
    <row r="132" spans="5:6" s="160" customFormat="1" x14ac:dyDescent="0.3">
      <c r="E132" s="164"/>
      <c r="F132" s="161"/>
    </row>
    <row r="133" spans="5:6" s="160" customFormat="1" x14ac:dyDescent="0.3">
      <c r="E133" s="164"/>
      <c r="F133" s="164"/>
    </row>
    <row r="134" spans="5:6" s="160" customFormat="1" x14ac:dyDescent="0.3">
      <c r="E134" s="164"/>
      <c r="F134" s="164"/>
    </row>
    <row r="135" spans="5:6" s="160" customFormat="1" x14ac:dyDescent="0.3">
      <c r="E135" s="164"/>
      <c r="F135" s="161"/>
    </row>
    <row r="136" spans="5:6" s="160" customFormat="1" x14ac:dyDescent="0.3">
      <c r="E136" s="164"/>
      <c r="F136" s="161"/>
    </row>
    <row r="137" spans="5:6" s="160" customFormat="1" x14ac:dyDescent="0.3">
      <c r="E137" s="164"/>
      <c r="F137" s="161"/>
    </row>
    <row r="138" spans="5:6" s="160" customFormat="1" x14ac:dyDescent="0.3">
      <c r="E138" s="164"/>
      <c r="F138" s="161"/>
    </row>
  </sheetData>
  <mergeCells count="5">
    <mergeCell ref="B2:F2"/>
    <mergeCell ref="B3:F3"/>
    <mergeCell ref="B4:F4"/>
    <mergeCell ref="B5:F5"/>
    <mergeCell ref="G7:S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31"/>
  <sheetViews>
    <sheetView workbookViewId="0">
      <selection activeCell="F20" sqref="F20"/>
    </sheetView>
  </sheetViews>
  <sheetFormatPr baseColWidth="10" defaultColWidth="11.42578125" defaultRowHeight="13.5" x14ac:dyDescent="0.3"/>
  <cols>
    <col min="1" max="1" width="5.28515625" style="163" customWidth="1"/>
    <col min="2" max="2" width="6.85546875" style="162" customWidth="1"/>
    <col min="3" max="3" width="53.7109375" style="160" customWidth="1"/>
    <col min="4" max="4" width="7.85546875" style="162" customWidth="1"/>
    <col min="5" max="5" width="9.28515625" style="161" customWidth="1"/>
    <col min="6" max="6" width="12" style="161" customWidth="1"/>
    <col min="7" max="7" width="13.28515625" style="161" customWidth="1"/>
    <col min="8" max="8" width="10.28515625" style="161" customWidth="1"/>
    <col min="9" max="9" width="10.85546875" style="161" customWidth="1"/>
    <col min="10" max="10" width="10" style="161" customWidth="1"/>
    <col min="11" max="11" width="10.28515625" style="161" customWidth="1"/>
    <col min="12" max="12" width="10.5703125" style="161" customWidth="1"/>
    <col min="13" max="13" width="10.42578125" style="161" customWidth="1"/>
    <col min="14" max="14" width="11.140625" style="161" customWidth="1"/>
    <col min="15" max="15" width="8.7109375" style="161" customWidth="1"/>
    <col min="16" max="16" width="10.5703125" style="161" customWidth="1"/>
    <col min="17" max="17" width="10.140625" style="161" customWidth="1"/>
    <col min="18" max="18" width="10.85546875" style="161" customWidth="1"/>
    <col min="19" max="19" width="11.42578125" style="161"/>
    <col min="20" max="16384" width="11.42578125" style="160"/>
  </cols>
  <sheetData>
    <row r="1" spans="1:240" ht="14.25" thickBot="1" x14ac:dyDescent="0.35"/>
    <row r="2" spans="1:240" s="178" customFormat="1" ht="19.899999999999999" customHeight="1" x14ac:dyDescent="0.35">
      <c r="A2" s="200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</row>
    <row r="3" spans="1:240" s="178" customFormat="1" ht="12" customHeight="1" x14ac:dyDescent="0.35">
      <c r="A3" s="200"/>
      <c r="B3" s="249" t="s">
        <v>121</v>
      </c>
      <c r="C3" s="250"/>
      <c r="D3" s="250"/>
      <c r="E3" s="250"/>
      <c r="F3" s="251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0"/>
      <c r="CB3" s="190"/>
      <c r="CC3" s="190"/>
      <c r="CD3" s="190"/>
      <c r="CE3" s="190"/>
      <c r="CF3" s="190"/>
      <c r="CG3" s="190"/>
      <c r="CH3" s="190"/>
      <c r="CI3" s="190"/>
      <c r="CJ3" s="190"/>
      <c r="CK3" s="190"/>
      <c r="CL3" s="190"/>
      <c r="CM3" s="190"/>
      <c r="CN3" s="190"/>
      <c r="CO3" s="190"/>
      <c r="CP3" s="190"/>
      <c r="CQ3" s="190"/>
      <c r="CR3" s="190"/>
      <c r="CS3" s="190"/>
      <c r="CT3" s="190"/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  <c r="ES3" s="190"/>
      <c r="ET3" s="190"/>
      <c r="EU3" s="190"/>
      <c r="EV3" s="190"/>
      <c r="EW3" s="190"/>
      <c r="EX3" s="190"/>
      <c r="EY3" s="190"/>
      <c r="EZ3" s="190"/>
      <c r="FA3" s="190"/>
      <c r="FB3" s="190"/>
      <c r="FC3" s="190"/>
      <c r="FD3" s="190"/>
      <c r="FE3" s="190"/>
      <c r="FF3" s="190"/>
      <c r="FG3" s="190"/>
      <c r="FH3" s="190"/>
      <c r="FI3" s="190"/>
      <c r="FJ3" s="190"/>
      <c r="FK3" s="190"/>
      <c r="FL3" s="190"/>
      <c r="FM3" s="190"/>
      <c r="FN3" s="190"/>
      <c r="FO3" s="190"/>
      <c r="FP3" s="190"/>
      <c r="FQ3" s="190"/>
      <c r="FR3" s="190"/>
      <c r="FS3" s="190"/>
      <c r="FT3" s="190"/>
      <c r="FU3" s="190"/>
      <c r="FV3" s="190"/>
      <c r="FW3" s="190"/>
      <c r="FX3" s="190"/>
      <c r="FY3" s="190"/>
      <c r="FZ3" s="190"/>
      <c r="GA3" s="190"/>
      <c r="GB3" s="190"/>
      <c r="GC3" s="190"/>
      <c r="GD3" s="190"/>
      <c r="GE3" s="190"/>
      <c r="GF3" s="190"/>
      <c r="GG3" s="190"/>
      <c r="GH3" s="190"/>
      <c r="GI3" s="190"/>
      <c r="GJ3" s="190"/>
      <c r="GK3" s="190"/>
      <c r="GL3" s="190"/>
      <c r="GM3" s="190"/>
      <c r="GN3" s="190"/>
      <c r="GO3" s="190"/>
      <c r="GP3" s="190"/>
      <c r="GQ3" s="190"/>
      <c r="GR3" s="190"/>
      <c r="GS3" s="190"/>
      <c r="GT3" s="190"/>
      <c r="GU3" s="190"/>
      <c r="GV3" s="190"/>
      <c r="GW3" s="190"/>
      <c r="GX3" s="190"/>
      <c r="GY3" s="190"/>
      <c r="GZ3" s="190"/>
      <c r="HA3" s="190"/>
      <c r="HB3" s="190"/>
      <c r="HC3" s="190"/>
      <c r="HD3" s="190"/>
      <c r="HE3" s="190"/>
      <c r="HF3" s="190"/>
      <c r="HG3" s="190"/>
      <c r="HH3" s="190"/>
      <c r="HI3" s="190"/>
      <c r="HJ3" s="190"/>
      <c r="HK3" s="190"/>
      <c r="HL3" s="190"/>
      <c r="HM3" s="190"/>
      <c r="HN3" s="190"/>
      <c r="HO3" s="190"/>
      <c r="HP3" s="190"/>
      <c r="HQ3" s="190"/>
      <c r="HR3" s="190"/>
      <c r="HS3" s="190"/>
      <c r="HT3" s="190"/>
      <c r="HU3" s="190"/>
      <c r="HV3" s="190"/>
      <c r="HW3" s="190"/>
      <c r="HX3" s="190"/>
      <c r="HY3" s="190"/>
      <c r="HZ3" s="190"/>
      <c r="IA3" s="190"/>
      <c r="IB3" s="190"/>
      <c r="IC3" s="190"/>
      <c r="ID3" s="190"/>
      <c r="IE3" s="190"/>
    </row>
    <row r="4" spans="1:240" s="178" customFormat="1" ht="18" x14ac:dyDescent="0.35">
      <c r="A4" s="200"/>
      <c r="B4" s="264" t="s">
        <v>119</v>
      </c>
      <c r="C4" s="265"/>
      <c r="D4" s="265"/>
      <c r="E4" s="265"/>
      <c r="F4" s="266"/>
      <c r="G4" s="191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  <c r="DD4" s="190"/>
      <c r="DE4" s="190"/>
      <c r="DF4" s="190"/>
      <c r="DG4" s="190"/>
      <c r="DH4" s="190"/>
      <c r="DI4" s="190"/>
      <c r="DJ4" s="190"/>
      <c r="DK4" s="190"/>
      <c r="DL4" s="190"/>
      <c r="DM4" s="190"/>
      <c r="DN4" s="190"/>
      <c r="DO4" s="190"/>
      <c r="DP4" s="190"/>
      <c r="DQ4" s="190"/>
      <c r="DR4" s="190"/>
      <c r="DS4" s="190"/>
      <c r="DT4" s="190"/>
      <c r="DU4" s="190"/>
      <c r="DV4" s="190"/>
      <c r="DW4" s="190"/>
      <c r="DX4" s="190"/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0"/>
      <c r="FV4" s="190"/>
      <c r="FW4" s="190"/>
      <c r="FX4" s="190"/>
      <c r="FY4" s="190"/>
      <c r="FZ4" s="190"/>
      <c r="GA4" s="190"/>
      <c r="GB4" s="190"/>
      <c r="GC4" s="190"/>
      <c r="GD4" s="190"/>
      <c r="GE4" s="190"/>
      <c r="GF4" s="190"/>
      <c r="GG4" s="190"/>
      <c r="GH4" s="190"/>
      <c r="GI4" s="190"/>
      <c r="GJ4" s="190"/>
      <c r="GK4" s="190"/>
      <c r="GL4" s="190"/>
      <c r="GM4" s="190"/>
      <c r="GN4" s="190"/>
      <c r="GO4" s="190"/>
      <c r="GP4" s="190"/>
      <c r="GQ4" s="190"/>
      <c r="GR4" s="190"/>
      <c r="GS4" s="190"/>
      <c r="GT4" s="190"/>
      <c r="GU4" s="190"/>
      <c r="GV4" s="190"/>
      <c r="GW4" s="190"/>
      <c r="GX4" s="190"/>
      <c r="GY4" s="190"/>
      <c r="GZ4" s="190"/>
      <c r="HA4" s="190"/>
      <c r="HB4" s="190"/>
      <c r="HC4" s="190"/>
      <c r="HD4" s="190"/>
      <c r="HE4" s="190"/>
      <c r="HF4" s="190"/>
      <c r="HG4" s="190"/>
      <c r="HH4" s="190"/>
      <c r="HI4" s="190"/>
      <c r="HJ4" s="190"/>
      <c r="HK4" s="190"/>
      <c r="HL4" s="190"/>
      <c r="HM4" s="190"/>
      <c r="HN4" s="190"/>
      <c r="HO4" s="190"/>
      <c r="HP4" s="190"/>
      <c r="HQ4" s="190"/>
      <c r="HR4" s="190"/>
      <c r="HS4" s="190"/>
      <c r="HT4" s="190"/>
      <c r="HU4" s="190"/>
      <c r="HV4" s="190"/>
      <c r="HW4" s="190"/>
      <c r="HX4" s="190"/>
      <c r="HY4" s="190"/>
      <c r="HZ4" s="190"/>
      <c r="IA4" s="190"/>
      <c r="IB4" s="190"/>
      <c r="IC4" s="190"/>
      <c r="ID4" s="190"/>
      <c r="IE4" s="190"/>
    </row>
    <row r="5" spans="1:240" s="178" customFormat="1" ht="18.75" thickBot="1" x14ac:dyDescent="0.4">
      <c r="A5" s="200"/>
      <c r="B5" s="267" t="s">
        <v>83</v>
      </c>
      <c r="C5" s="268"/>
      <c r="D5" s="268"/>
      <c r="E5" s="268"/>
      <c r="F5" s="26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</row>
    <row r="6" spans="1:240" hidden="1" x14ac:dyDescent="0.3"/>
    <row r="7" spans="1:240" s="178" customFormat="1" ht="15" x14ac:dyDescent="0.3">
      <c r="B7" s="198"/>
      <c r="D7" s="198"/>
      <c r="G7" s="258" t="s">
        <v>118</v>
      </c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60"/>
      <c r="T7" s="191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</row>
    <row r="8" spans="1:240" s="87" customFormat="1" ht="26.45" customHeight="1" x14ac:dyDescent="0.25">
      <c r="A8" s="129"/>
      <c r="B8" s="125" t="s">
        <v>137</v>
      </c>
      <c r="C8" s="125" t="s">
        <v>136</v>
      </c>
      <c r="D8" s="125" t="s">
        <v>74</v>
      </c>
      <c r="E8" s="124" t="s">
        <v>135</v>
      </c>
      <c r="F8" s="125" t="s">
        <v>98</v>
      </c>
      <c r="G8" s="155" t="s">
        <v>113</v>
      </c>
      <c r="H8" s="155" t="s">
        <v>112</v>
      </c>
      <c r="I8" s="155" t="s">
        <v>111</v>
      </c>
      <c r="J8" s="155" t="s">
        <v>110</v>
      </c>
      <c r="K8" s="155" t="s">
        <v>109</v>
      </c>
      <c r="L8" s="155" t="s">
        <v>108</v>
      </c>
      <c r="M8" s="155" t="s">
        <v>107</v>
      </c>
      <c r="N8" s="155" t="s">
        <v>106</v>
      </c>
      <c r="O8" s="155" t="s">
        <v>105</v>
      </c>
      <c r="P8" s="155" t="s">
        <v>104</v>
      </c>
      <c r="Q8" s="155" t="s">
        <v>103</v>
      </c>
      <c r="R8" s="155" t="s">
        <v>102</v>
      </c>
      <c r="S8" s="154" t="s">
        <v>98</v>
      </c>
    </row>
    <row r="9" spans="1:240" x14ac:dyDescent="0.3">
      <c r="B9" s="196"/>
      <c r="C9" s="197"/>
      <c r="D9" s="196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40" s="165" customFormat="1" ht="14.25" thickBot="1" x14ac:dyDescent="0.35">
      <c r="A10" s="163"/>
      <c r="B10" s="147">
        <v>3751</v>
      </c>
      <c r="C10" s="146" t="s">
        <v>128</v>
      </c>
      <c r="D10" s="183"/>
      <c r="E10" s="182"/>
      <c r="F10" s="181">
        <f t="shared" ref="F10:S10" si="0">SUM(F11:F14)</f>
        <v>900000</v>
      </c>
      <c r="G10" s="181">
        <f t="shared" si="0"/>
        <v>75000</v>
      </c>
      <c r="H10" s="181">
        <f t="shared" si="0"/>
        <v>75000</v>
      </c>
      <c r="I10" s="181">
        <f t="shared" si="0"/>
        <v>75000</v>
      </c>
      <c r="J10" s="181">
        <f t="shared" si="0"/>
        <v>75000</v>
      </c>
      <c r="K10" s="181">
        <f t="shared" si="0"/>
        <v>75000</v>
      </c>
      <c r="L10" s="181">
        <f t="shared" si="0"/>
        <v>75000</v>
      </c>
      <c r="M10" s="181">
        <f t="shared" si="0"/>
        <v>75000</v>
      </c>
      <c r="N10" s="181">
        <f t="shared" si="0"/>
        <v>75000</v>
      </c>
      <c r="O10" s="181">
        <f t="shared" si="0"/>
        <v>75000</v>
      </c>
      <c r="P10" s="181">
        <f t="shared" si="0"/>
        <v>75000</v>
      </c>
      <c r="Q10" s="181">
        <f t="shared" si="0"/>
        <v>75000</v>
      </c>
      <c r="R10" s="181">
        <f t="shared" si="0"/>
        <v>75000</v>
      </c>
      <c r="S10" s="181">
        <f t="shared" si="0"/>
        <v>900000</v>
      </c>
    </row>
    <row r="11" spans="1:240" s="178" customFormat="1" x14ac:dyDescent="0.3">
      <c r="A11" s="177" t="s">
        <v>95</v>
      </c>
      <c r="B11" s="179">
        <v>3751</v>
      </c>
      <c r="C11" s="180" t="str">
        <f>+'[5]COSTEO DE ACTIVIDADES'!$G$16</f>
        <v>Viáticos</v>
      </c>
      <c r="D11" s="179">
        <v>1</v>
      </c>
      <c r="E11" s="150">
        <f>+'[5]COSTEO DE ACTIVIDADES'!$I$16</f>
        <v>300000</v>
      </c>
      <c r="F11" s="150">
        <f>+E11*D11</f>
        <v>300000</v>
      </c>
      <c r="G11" s="149">
        <f>F11/12</f>
        <v>25000</v>
      </c>
      <c r="H11" s="149">
        <f>G11</f>
        <v>25000</v>
      </c>
      <c r="I11" s="149">
        <f t="shared" ref="I11:N13" si="1">H11</f>
        <v>25000</v>
      </c>
      <c r="J11" s="149">
        <f t="shared" si="1"/>
        <v>25000</v>
      </c>
      <c r="K11" s="149">
        <f t="shared" si="1"/>
        <v>25000</v>
      </c>
      <c r="L11" s="149">
        <f t="shared" si="1"/>
        <v>25000</v>
      </c>
      <c r="M11" s="149">
        <f t="shared" si="1"/>
        <v>25000</v>
      </c>
      <c r="N11" s="149">
        <f t="shared" si="1"/>
        <v>25000</v>
      </c>
      <c r="O11" s="149">
        <f>N11</f>
        <v>25000</v>
      </c>
      <c r="P11" s="149">
        <f t="shared" ref="P11:R14" si="2">O11</f>
        <v>25000</v>
      </c>
      <c r="Q11" s="149">
        <f t="shared" si="2"/>
        <v>25000</v>
      </c>
      <c r="R11" s="149">
        <f t="shared" si="2"/>
        <v>25000</v>
      </c>
      <c r="S11" s="149">
        <f>SUM(G11:R11)</f>
        <v>300000</v>
      </c>
    </row>
    <row r="12" spans="1:240" s="178" customFormat="1" x14ac:dyDescent="0.3">
      <c r="A12" s="177"/>
      <c r="B12" s="179">
        <v>3751</v>
      </c>
      <c r="C12" s="180" t="str">
        <f>+'[5]COSTEO DE ACTIVIDADES'!$G$16</f>
        <v>Viáticos</v>
      </c>
      <c r="D12" s="179">
        <v>1</v>
      </c>
      <c r="E12" s="150">
        <f>+'[5]COSTEO DE ACTIVIDADES'!$I$16</f>
        <v>300000</v>
      </c>
      <c r="F12" s="150">
        <f>+E12*D12</f>
        <v>300000</v>
      </c>
      <c r="G12" s="149">
        <f>F12/12</f>
        <v>25000</v>
      </c>
      <c r="H12" s="149">
        <f>G12</f>
        <v>25000</v>
      </c>
      <c r="I12" s="149">
        <f t="shared" si="1"/>
        <v>25000</v>
      </c>
      <c r="J12" s="149">
        <f t="shared" si="1"/>
        <v>25000</v>
      </c>
      <c r="K12" s="149">
        <f t="shared" si="1"/>
        <v>25000</v>
      </c>
      <c r="L12" s="149">
        <f t="shared" si="1"/>
        <v>25000</v>
      </c>
      <c r="M12" s="149">
        <f t="shared" si="1"/>
        <v>25000</v>
      </c>
      <c r="N12" s="149">
        <f t="shared" si="1"/>
        <v>25000</v>
      </c>
      <c r="O12" s="149">
        <f>N12</f>
        <v>25000</v>
      </c>
      <c r="P12" s="149">
        <f t="shared" si="2"/>
        <v>25000</v>
      </c>
      <c r="Q12" s="149">
        <f t="shared" si="2"/>
        <v>25000</v>
      </c>
      <c r="R12" s="149">
        <f t="shared" si="2"/>
        <v>25000</v>
      </c>
      <c r="S12" s="149">
        <f>SUM(G12:R12)</f>
        <v>300000</v>
      </c>
    </row>
    <row r="13" spans="1:240" s="178" customFormat="1" x14ac:dyDescent="0.3">
      <c r="A13" s="177"/>
      <c r="B13" s="179">
        <v>3751</v>
      </c>
      <c r="C13" s="180" t="str">
        <f>+'[5]COSTEO DE ACTIVIDADES'!$G$16</f>
        <v>Viáticos</v>
      </c>
      <c r="D13" s="179">
        <v>1</v>
      </c>
      <c r="E13" s="150">
        <f>+'[5]COSTEO DE ACTIVIDADES'!$I$16</f>
        <v>300000</v>
      </c>
      <c r="F13" s="150">
        <f>D13*E13</f>
        <v>300000</v>
      </c>
      <c r="G13" s="149">
        <f>F13/12</f>
        <v>25000</v>
      </c>
      <c r="H13" s="149">
        <f>G13</f>
        <v>25000</v>
      </c>
      <c r="I13" s="149">
        <f t="shared" si="1"/>
        <v>25000</v>
      </c>
      <c r="J13" s="149">
        <f t="shared" si="1"/>
        <v>25000</v>
      </c>
      <c r="K13" s="149">
        <f t="shared" si="1"/>
        <v>25000</v>
      </c>
      <c r="L13" s="149">
        <f t="shared" si="1"/>
        <v>25000</v>
      </c>
      <c r="M13" s="149">
        <f t="shared" si="1"/>
        <v>25000</v>
      </c>
      <c r="N13" s="149">
        <f t="shared" si="1"/>
        <v>25000</v>
      </c>
      <c r="O13" s="149">
        <f>N13</f>
        <v>25000</v>
      </c>
      <c r="P13" s="149">
        <f t="shared" si="2"/>
        <v>25000</v>
      </c>
      <c r="Q13" s="149">
        <f t="shared" si="2"/>
        <v>25000</v>
      </c>
      <c r="R13" s="149">
        <f t="shared" si="2"/>
        <v>25000</v>
      </c>
      <c r="S13" s="149">
        <f>SUM(G13:R13)</f>
        <v>300000</v>
      </c>
    </row>
    <row r="14" spans="1:240" s="178" customFormat="1" x14ac:dyDescent="0.3">
      <c r="A14" s="177"/>
      <c r="B14" s="179"/>
      <c r="C14" s="180"/>
      <c r="D14" s="179"/>
      <c r="E14" s="150">
        <v>0</v>
      </c>
      <c r="F14" s="150">
        <f>D14*E14</f>
        <v>0</v>
      </c>
      <c r="G14" s="149"/>
      <c r="H14" s="149"/>
      <c r="I14" s="149"/>
      <c r="J14" s="149"/>
      <c r="K14" s="149"/>
      <c r="L14" s="149"/>
      <c r="M14" s="149"/>
      <c r="N14" s="149">
        <f>F14/5</f>
        <v>0</v>
      </c>
      <c r="O14" s="149">
        <f>N14</f>
        <v>0</v>
      </c>
      <c r="P14" s="149">
        <f t="shared" si="2"/>
        <v>0</v>
      </c>
      <c r="Q14" s="149">
        <f t="shared" si="2"/>
        <v>0</v>
      </c>
      <c r="R14" s="149">
        <f t="shared" si="2"/>
        <v>0</v>
      </c>
      <c r="S14" s="149">
        <f>SUM(G14:R14)</f>
        <v>0</v>
      </c>
    </row>
    <row r="15" spans="1:240" x14ac:dyDescent="0.3">
      <c r="B15" s="171"/>
      <c r="C15" s="172"/>
      <c r="D15" s="171"/>
      <c r="E15" s="170"/>
      <c r="F15" s="170"/>
      <c r="G15" s="170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8">
        <f t="shared" ref="S15" si="3">SUM(G15:R15)</f>
        <v>0</v>
      </c>
    </row>
    <row r="16" spans="1:240" s="165" customFormat="1" ht="14.25" thickBot="1" x14ac:dyDescent="0.35">
      <c r="A16" s="163"/>
      <c r="B16" s="167"/>
      <c r="C16" s="167" t="s">
        <v>98</v>
      </c>
      <c r="D16" s="167"/>
      <c r="E16" s="166"/>
      <c r="F16" s="166">
        <f>+F10</f>
        <v>900000</v>
      </c>
      <c r="G16" s="166">
        <f>+G10</f>
        <v>75000</v>
      </c>
      <c r="H16" s="166">
        <f t="shared" ref="H16:Q16" si="4">+H10</f>
        <v>75000</v>
      </c>
      <c r="I16" s="166">
        <f t="shared" si="4"/>
        <v>75000</v>
      </c>
      <c r="J16" s="166">
        <f t="shared" si="4"/>
        <v>75000</v>
      </c>
      <c r="K16" s="166">
        <f t="shared" si="4"/>
        <v>75000</v>
      </c>
      <c r="L16" s="166">
        <f t="shared" si="4"/>
        <v>75000</v>
      </c>
      <c r="M16" s="166">
        <f t="shared" si="4"/>
        <v>75000</v>
      </c>
      <c r="N16" s="166">
        <f t="shared" si="4"/>
        <v>75000</v>
      </c>
      <c r="O16" s="166">
        <f t="shared" si="4"/>
        <v>75000</v>
      </c>
      <c r="P16" s="166">
        <f t="shared" si="4"/>
        <v>75000</v>
      </c>
      <c r="Q16" s="166">
        <f t="shared" si="4"/>
        <v>75000</v>
      </c>
      <c r="R16" s="166">
        <f>+R10</f>
        <v>75000</v>
      </c>
      <c r="S16" s="166">
        <f>SUM(G16:R16)</f>
        <v>900000</v>
      </c>
    </row>
    <row r="17" spans="1:19" ht="14.25" thickTop="1" x14ac:dyDescent="0.3">
      <c r="S17" s="161">
        <f>+S16-F16</f>
        <v>0</v>
      </c>
    </row>
    <row r="25" spans="1:19" x14ac:dyDescent="0.3">
      <c r="A25" s="160"/>
      <c r="B25" s="160"/>
      <c r="D25" s="160"/>
      <c r="E25" s="164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</row>
    <row r="26" spans="1:19" x14ac:dyDescent="0.3">
      <c r="A26" s="160"/>
      <c r="B26" s="160"/>
      <c r="D26" s="160"/>
      <c r="E26" s="164"/>
      <c r="F26" s="164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</row>
    <row r="27" spans="1:19" x14ac:dyDescent="0.3">
      <c r="A27" s="160"/>
      <c r="B27" s="160"/>
      <c r="D27" s="160"/>
      <c r="E27" s="164"/>
      <c r="F27" s="164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</row>
    <row r="28" spans="1:19" x14ac:dyDescent="0.3">
      <c r="A28" s="160"/>
      <c r="B28" s="160"/>
      <c r="D28" s="160"/>
      <c r="E28" s="164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</row>
    <row r="29" spans="1:19" x14ac:dyDescent="0.3">
      <c r="A29" s="160"/>
      <c r="B29" s="160"/>
      <c r="D29" s="160"/>
      <c r="E29" s="164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</row>
    <row r="30" spans="1:19" x14ac:dyDescent="0.3">
      <c r="A30" s="160"/>
      <c r="B30" s="160"/>
      <c r="D30" s="160"/>
      <c r="E30" s="164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1:19" x14ac:dyDescent="0.3">
      <c r="A31" s="160"/>
      <c r="B31" s="160"/>
      <c r="D31" s="160"/>
      <c r="E31" s="164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</sheetData>
  <mergeCells count="5">
    <mergeCell ref="B2:F2"/>
    <mergeCell ref="B3:F3"/>
    <mergeCell ref="B4:F4"/>
    <mergeCell ref="B5:F5"/>
    <mergeCell ref="G7:S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36"/>
  <sheetViews>
    <sheetView workbookViewId="0">
      <selection activeCell="F20" sqref="F20"/>
    </sheetView>
  </sheetViews>
  <sheetFormatPr baseColWidth="10" defaultColWidth="11.42578125" defaultRowHeight="13.5" x14ac:dyDescent="0.3"/>
  <cols>
    <col min="1" max="1" width="5.28515625" style="163" customWidth="1"/>
    <col min="2" max="2" width="6.85546875" style="162" customWidth="1"/>
    <col min="3" max="3" width="44.7109375" style="160" bestFit="1" customWidth="1"/>
    <col min="4" max="4" width="7.85546875" style="162" customWidth="1"/>
    <col min="5" max="5" width="9.28515625" style="161" customWidth="1"/>
    <col min="6" max="6" width="12" style="161" customWidth="1"/>
    <col min="7" max="7" width="13.28515625" style="161" customWidth="1"/>
    <col min="8" max="8" width="10.28515625" style="161" customWidth="1"/>
    <col min="9" max="9" width="10.85546875" style="161" customWidth="1"/>
    <col min="10" max="10" width="10" style="161" customWidth="1"/>
    <col min="11" max="11" width="10.28515625" style="161" customWidth="1"/>
    <col min="12" max="12" width="10.5703125" style="161" customWidth="1"/>
    <col min="13" max="13" width="10.42578125" style="161" customWidth="1"/>
    <col min="14" max="14" width="11.140625" style="161" customWidth="1"/>
    <col min="15" max="15" width="8.7109375" style="161" customWidth="1"/>
    <col min="16" max="16" width="10.5703125" style="161" customWidth="1"/>
    <col min="17" max="17" width="10.140625" style="161" customWidth="1"/>
    <col min="18" max="18" width="10.85546875" style="161" customWidth="1"/>
    <col min="19" max="19" width="11.42578125" style="161"/>
    <col min="20" max="16384" width="11.42578125" style="160"/>
  </cols>
  <sheetData>
    <row r="1" spans="1:240" ht="14.25" thickBot="1" x14ac:dyDescent="0.35"/>
    <row r="2" spans="1:240" s="178" customFormat="1" ht="19.899999999999999" customHeight="1" x14ac:dyDescent="0.35">
      <c r="A2" s="200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</row>
    <row r="3" spans="1:240" s="178" customFormat="1" ht="12" customHeight="1" x14ac:dyDescent="0.35">
      <c r="A3" s="200"/>
      <c r="B3" s="249" t="s">
        <v>121</v>
      </c>
      <c r="C3" s="250"/>
      <c r="D3" s="250"/>
      <c r="E3" s="250"/>
      <c r="F3" s="251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0"/>
      <c r="CB3" s="190"/>
      <c r="CC3" s="190"/>
      <c r="CD3" s="190"/>
      <c r="CE3" s="190"/>
      <c r="CF3" s="190"/>
      <c r="CG3" s="190"/>
      <c r="CH3" s="190"/>
      <c r="CI3" s="190"/>
      <c r="CJ3" s="190"/>
      <c r="CK3" s="190"/>
      <c r="CL3" s="190"/>
      <c r="CM3" s="190"/>
      <c r="CN3" s="190"/>
      <c r="CO3" s="190"/>
      <c r="CP3" s="190"/>
      <c r="CQ3" s="190"/>
      <c r="CR3" s="190"/>
      <c r="CS3" s="190"/>
      <c r="CT3" s="190"/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  <c r="ES3" s="190"/>
      <c r="ET3" s="190"/>
      <c r="EU3" s="190"/>
      <c r="EV3" s="190"/>
      <c r="EW3" s="190"/>
      <c r="EX3" s="190"/>
      <c r="EY3" s="190"/>
      <c r="EZ3" s="190"/>
      <c r="FA3" s="190"/>
      <c r="FB3" s="190"/>
      <c r="FC3" s="190"/>
      <c r="FD3" s="190"/>
      <c r="FE3" s="190"/>
      <c r="FF3" s="190"/>
      <c r="FG3" s="190"/>
      <c r="FH3" s="190"/>
      <c r="FI3" s="190"/>
      <c r="FJ3" s="190"/>
      <c r="FK3" s="190"/>
      <c r="FL3" s="190"/>
      <c r="FM3" s="190"/>
      <c r="FN3" s="190"/>
      <c r="FO3" s="190"/>
      <c r="FP3" s="190"/>
      <c r="FQ3" s="190"/>
      <c r="FR3" s="190"/>
      <c r="FS3" s="190"/>
      <c r="FT3" s="190"/>
      <c r="FU3" s="190"/>
      <c r="FV3" s="190"/>
      <c r="FW3" s="190"/>
      <c r="FX3" s="190"/>
      <c r="FY3" s="190"/>
      <c r="FZ3" s="190"/>
      <c r="GA3" s="190"/>
      <c r="GB3" s="190"/>
      <c r="GC3" s="190"/>
      <c r="GD3" s="190"/>
      <c r="GE3" s="190"/>
      <c r="GF3" s="190"/>
      <c r="GG3" s="190"/>
      <c r="GH3" s="190"/>
      <c r="GI3" s="190"/>
      <c r="GJ3" s="190"/>
      <c r="GK3" s="190"/>
      <c r="GL3" s="190"/>
      <c r="GM3" s="190"/>
      <c r="GN3" s="190"/>
      <c r="GO3" s="190"/>
      <c r="GP3" s="190"/>
      <c r="GQ3" s="190"/>
      <c r="GR3" s="190"/>
      <c r="GS3" s="190"/>
      <c r="GT3" s="190"/>
      <c r="GU3" s="190"/>
      <c r="GV3" s="190"/>
      <c r="GW3" s="190"/>
      <c r="GX3" s="190"/>
      <c r="GY3" s="190"/>
      <c r="GZ3" s="190"/>
      <c r="HA3" s="190"/>
      <c r="HB3" s="190"/>
      <c r="HC3" s="190"/>
      <c r="HD3" s="190"/>
      <c r="HE3" s="190"/>
      <c r="HF3" s="190"/>
      <c r="HG3" s="190"/>
      <c r="HH3" s="190"/>
      <c r="HI3" s="190"/>
      <c r="HJ3" s="190"/>
      <c r="HK3" s="190"/>
      <c r="HL3" s="190"/>
      <c r="HM3" s="190"/>
      <c r="HN3" s="190"/>
      <c r="HO3" s="190"/>
      <c r="HP3" s="190"/>
      <c r="HQ3" s="190"/>
      <c r="HR3" s="190"/>
      <c r="HS3" s="190"/>
      <c r="HT3" s="190"/>
      <c r="HU3" s="190"/>
      <c r="HV3" s="190"/>
      <c r="HW3" s="190"/>
      <c r="HX3" s="190"/>
      <c r="HY3" s="190"/>
      <c r="HZ3" s="190"/>
      <c r="IA3" s="190"/>
      <c r="IB3" s="190"/>
      <c r="IC3" s="190"/>
      <c r="ID3" s="190"/>
      <c r="IE3" s="190"/>
    </row>
    <row r="4" spans="1:240" s="178" customFormat="1" ht="18" x14ac:dyDescent="0.35">
      <c r="A4" s="200"/>
      <c r="B4" s="264" t="s">
        <v>119</v>
      </c>
      <c r="C4" s="265"/>
      <c r="D4" s="265"/>
      <c r="E4" s="265"/>
      <c r="F4" s="266"/>
      <c r="G4" s="191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  <c r="DD4" s="190"/>
      <c r="DE4" s="190"/>
      <c r="DF4" s="190"/>
      <c r="DG4" s="190"/>
      <c r="DH4" s="190"/>
      <c r="DI4" s="190"/>
      <c r="DJ4" s="190"/>
      <c r="DK4" s="190"/>
      <c r="DL4" s="190"/>
      <c r="DM4" s="190"/>
      <c r="DN4" s="190"/>
      <c r="DO4" s="190"/>
      <c r="DP4" s="190"/>
      <c r="DQ4" s="190"/>
      <c r="DR4" s="190"/>
      <c r="DS4" s="190"/>
      <c r="DT4" s="190"/>
      <c r="DU4" s="190"/>
      <c r="DV4" s="190"/>
      <c r="DW4" s="190"/>
      <c r="DX4" s="190"/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0"/>
      <c r="FV4" s="190"/>
      <c r="FW4" s="190"/>
      <c r="FX4" s="190"/>
      <c r="FY4" s="190"/>
      <c r="FZ4" s="190"/>
      <c r="GA4" s="190"/>
      <c r="GB4" s="190"/>
      <c r="GC4" s="190"/>
      <c r="GD4" s="190"/>
      <c r="GE4" s="190"/>
      <c r="GF4" s="190"/>
      <c r="GG4" s="190"/>
      <c r="GH4" s="190"/>
      <c r="GI4" s="190"/>
      <c r="GJ4" s="190"/>
      <c r="GK4" s="190"/>
      <c r="GL4" s="190"/>
      <c r="GM4" s="190"/>
      <c r="GN4" s="190"/>
      <c r="GO4" s="190"/>
      <c r="GP4" s="190"/>
      <c r="GQ4" s="190"/>
      <c r="GR4" s="190"/>
      <c r="GS4" s="190"/>
      <c r="GT4" s="190"/>
      <c r="GU4" s="190"/>
      <c r="GV4" s="190"/>
      <c r="GW4" s="190"/>
      <c r="GX4" s="190"/>
      <c r="GY4" s="190"/>
      <c r="GZ4" s="190"/>
      <c r="HA4" s="190"/>
      <c r="HB4" s="190"/>
      <c r="HC4" s="190"/>
      <c r="HD4" s="190"/>
      <c r="HE4" s="190"/>
      <c r="HF4" s="190"/>
      <c r="HG4" s="190"/>
      <c r="HH4" s="190"/>
      <c r="HI4" s="190"/>
      <c r="HJ4" s="190"/>
      <c r="HK4" s="190"/>
      <c r="HL4" s="190"/>
      <c r="HM4" s="190"/>
      <c r="HN4" s="190"/>
      <c r="HO4" s="190"/>
      <c r="HP4" s="190"/>
      <c r="HQ4" s="190"/>
      <c r="HR4" s="190"/>
      <c r="HS4" s="190"/>
      <c r="HT4" s="190"/>
      <c r="HU4" s="190"/>
      <c r="HV4" s="190"/>
      <c r="HW4" s="190"/>
      <c r="HX4" s="190"/>
      <c r="HY4" s="190"/>
      <c r="HZ4" s="190"/>
      <c r="IA4" s="190"/>
      <c r="IB4" s="190"/>
      <c r="IC4" s="190"/>
      <c r="ID4" s="190"/>
      <c r="IE4" s="190"/>
    </row>
    <row r="5" spans="1:240" s="178" customFormat="1" ht="18.75" thickBot="1" x14ac:dyDescent="0.4">
      <c r="A5" s="200"/>
      <c r="B5" s="267" t="s">
        <v>85</v>
      </c>
      <c r="C5" s="268"/>
      <c r="D5" s="268"/>
      <c r="E5" s="268"/>
      <c r="F5" s="26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</row>
    <row r="6" spans="1:240" hidden="1" x14ac:dyDescent="0.3"/>
    <row r="7" spans="1:240" s="178" customFormat="1" ht="15" x14ac:dyDescent="0.3">
      <c r="B7" s="198"/>
      <c r="D7" s="198"/>
      <c r="G7" s="258" t="s">
        <v>118</v>
      </c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60"/>
      <c r="T7" s="191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</row>
    <row r="8" spans="1:240" s="87" customFormat="1" ht="26.45" customHeight="1" x14ac:dyDescent="0.25">
      <c r="A8" s="129"/>
      <c r="B8" s="125" t="s">
        <v>137</v>
      </c>
      <c r="C8" s="125" t="s">
        <v>136</v>
      </c>
      <c r="D8" s="125" t="s">
        <v>74</v>
      </c>
      <c r="E8" s="124" t="s">
        <v>135</v>
      </c>
      <c r="F8" s="125" t="s">
        <v>98</v>
      </c>
      <c r="G8" s="155" t="s">
        <v>113</v>
      </c>
      <c r="H8" s="155" t="s">
        <v>112</v>
      </c>
      <c r="I8" s="155" t="s">
        <v>111</v>
      </c>
      <c r="J8" s="155" t="s">
        <v>110</v>
      </c>
      <c r="K8" s="155" t="s">
        <v>109</v>
      </c>
      <c r="L8" s="155" t="s">
        <v>108</v>
      </c>
      <c r="M8" s="155" t="s">
        <v>107</v>
      </c>
      <c r="N8" s="155" t="s">
        <v>106</v>
      </c>
      <c r="O8" s="155" t="s">
        <v>105</v>
      </c>
      <c r="P8" s="155" t="s">
        <v>104</v>
      </c>
      <c r="Q8" s="155" t="s">
        <v>103</v>
      </c>
      <c r="R8" s="155" t="s">
        <v>102</v>
      </c>
      <c r="S8" s="154" t="s">
        <v>98</v>
      </c>
    </row>
    <row r="9" spans="1:240" x14ac:dyDescent="0.3">
      <c r="B9" s="196"/>
      <c r="C9" s="197"/>
      <c r="D9" s="196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40" s="165" customFormat="1" ht="14.25" thickBot="1" x14ac:dyDescent="0.35">
      <c r="A10" s="163"/>
      <c r="B10" s="147">
        <v>2941</v>
      </c>
      <c r="C10" s="146" t="s">
        <v>134</v>
      </c>
      <c r="D10" s="183"/>
      <c r="E10" s="182"/>
      <c r="F10" s="181">
        <f t="shared" ref="F10:R10" si="0">SUM(F11:F14)</f>
        <v>300000</v>
      </c>
      <c r="G10" s="181">
        <f t="shared" si="0"/>
        <v>25000</v>
      </c>
      <c r="H10" s="181">
        <f t="shared" si="0"/>
        <v>25000</v>
      </c>
      <c r="I10" s="181">
        <f t="shared" si="0"/>
        <v>25000</v>
      </c>
      <c r="J10" s="194">
        <f t="shared" si="0"/>
        <v>25000</v>
      </c>
      <c r="K10" s="194">
        <f t="shared" si="0"/>
        <v>25000</v>
      </c>
      <c r="L10" s="194">
        <f t="shared" si="0"/>
        <v>25000</v>
      </c>
      <c r="M10" s="194">
        <f t="shared" si="0"/>
        <v>25000</v>
      </c>
      <c r="N10" s="194">
        <f t="shared" si="0"/>
        <v>25000</v>
      </c>
      <c r="O10" s="194">
        <f t="shared" si="0"/>
        <v>25000</v>
      </c>
      <c r="P10" s="194">
        <f t="shared" si="0"/>
        <v>25000</v>
      </c>
      <c r="Q10" s="194">
        <f t="shared" si="0"/>
        <v>25000</v>
      </c>
      <c r="R10" s="194">
        <f t="shared" si="0"/>
        <v>25000</v>
      </c>
      <c r="S10" s="181">
        <f t="shared" ref="S10:S17" si="1">SUM(G10:R10)</f>
        <v>300000</v>
      </c>
    </row>
    <row r="11" spans="1:240" s="178" customFormat="1" x14ac:dyDescent="0.3">
      <c r="A11" s="177"/>
      <c r="B11" s="179">
        <v>2941</v>
      </c>
      <c r="C11" s="180" t="str">
        <f>+'[6]COSTEO DE ACTIVIDADES'!$G$16</f>
        <v>Consumibles</v>
      </c>
      <c r="D11" s="179">
        <v>1</v>
      </c>
      <c r="E11" s="150">
        <f>+'[6]COSTEO DE ACTIVIDADES'!$I$16</f>
        <v>100000</v>
      </c>
      <c r="F11" s="150">
        <f>D11*E11</f>
        <v>100000</v>
      </c>
      <c r="G11" s="150">
        <f>+F11/12</f>
        <v>8333.3333333333339</v>
      </c>
      <c r="H11" s="150">
        <f>G11</f>
        <v>8333.3333333333339</v>
      </c>
      <c r="I11" s="150">
        <f>H11</f>
        <v>8333.3333333333339</v>
      </c>
      <c r="J11" s="150">
        <f t="shared" ref="J11:R12" si="2">I11</f>
        <v>8333.3333333333339</v>
      </c>
      <c r="K11" s="150">
        <f t="shared" si="2"/>
        <v>8333.3333333333339</v>
      </c>
      <c r="L11" s="150">
        <f t="shared" si="2"/>
        <v>8333.3333333333339</v>
      </c>
      <c r="M11" s="150">
        <f t="shared" si="2"/>
        <v>8333.3333333333339</v>
      </c>
      <c r="N11" s="150">
        <f t="shared" si="2"/>
        <v>8333.3333333333339</v>
      </c>
      <c r="O11" s="150">
        <f t="shared" si="2"/>
        <v>8333.3333333333339</v>
      </c>
      <c r="P11" s="150">
        <f t="shared" si="2"/>
        <v>8333.3333333333339</v>
      </c>
      <c r="Q11" s="150">
        <f t="shared" si="2"/>
        <v>8333.3333333333339</v>
      </c>
      <c r="R11" s="150">
        <f t="shared" si="2"/>
        <v>8333.3333333333339</v>
      </c>
      <c r="S11" s="149">
        <f t="shared" si="1"/>
        <v>99999.999999999985</v>
      </c>
    </row>
    <row r="12" spans="1:240" s="178" customFormat="1" x14ac:dyDescent="0.3">
      <c r="A12" s="177"/>
      <c r="B12" s="179">
        <v>2941</v>
      </c>
      <c r="C12" s="180" t="str">
        <f>+'[6]COSTEO DE ACTIVIDADES'!$G$18</f>
        <v>Refacciones</v>
      </c>
      <c r="D12" s="179">
        <v>1</v>
      </c>
      <c r="E12" s="150">
        <f>+'[6]COSTEO DE ACTIVIDADES'!$I$18</f>
        <v>200000</v>
      </c>
      <c r="F12" s="150">
        <f>D12*E12</f>
        <v>200000</v>
      </c>
      <c r="G12" s="150">
        <f>+F12/12</f>
        <v>16666.666666666668</v>
      </c>
      <c r="H12" s="150">
        <f>G12</f>
        <v>16666.666666666668</v>
      </c>
      <c r="I12" s="150">
        <f>H12</f>
        <v>16666.666666666668</v>
      </c>
      <c r="J12" s="150">
        <f t="shared" si="2"/>
        <v>16666.666666666668</v>
      </c>
      <c r="K12" s="150">
        <f t="shared" si="2"/>
        <v>16666.666666666668</v>
      </c>
      <c r="L12" s="150">
        <f t="shared" si="2"/>
        <v>16666.666666666668</v>
      </c>
      <c r="M12" s="150">
        <f t="shared" si="2"/>
        <v>16666.666666666668</v>
      </c>
      <c r="N12" s="150">
        <f t="shared" si="2"/>
        <v>16666.666666666668</v>
      </c>
      <c r="O12" s="150">
        <f t="shared" si="2"/>
        <v>16666.666666666668</v>
      </c>
      <c r="P12" s="150">
        <f t="shared" si="2"/>
        <v>16666.666666666668</v>
      </c>
      <c r="Q12" s="150">
        <f t="shared" si="2"/>
        <v>16666.666666666668</v>
      </c>
      <c r="R12" s="150">
        <f t="shared" si="2"/>
        <v>16666.666666666668</v>
      </c>
      <c r="S12" s="149">
        <f t="shared" si="1"/>
        <v>199999.99999999997</v>
      </c>
    </row>
    <row r="13" spans="1:240" s="178" customFormat="1" x14ac:dyDescent="0.3">
      <c r="A13" s="177"/>
      <c r="B13" s="179"/>
      <c r="C13" s="180"/>
      <c r="D13" s="179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49"/>
    </row>
    <row r="14" spans="1:240" x14ac:dyDescent="0.3">
      <c r="A14" s="162"/>
      <c r="B14" s="174"/>
      <c r="C14" s="175"/>
      <c r="D14" s="174"/>
      <c r="E14" s="173"/>
      <c r="F14" s="173"/>
      <c r="G14" s="168">
        <v>0</v>
      </c>
      <c r="H14" s="168">
        <f>+F14/2</f>
        <v>0</v>
      </c>
      <c r="I14" s="168">
        <f>+H14</f>
        <v>0</v>
      </c>
      <c r="J14" s="168">
        <v>0</v>
      </c>
      <c r="K14" s="168">
        <v>0</v>
      </c>
      <c r="L14" s="168">
        <v>0</v>
      </c>
      <c r="M14" s="168">
        <v>0</v>
      </c>
      <c r="N14" s="168">
        <v>0</v>
      </c>
      <c r="O14" s="168">
        <v>0</v>
      </c>
      <c r="P14" s="168">
        <v>0</v>
      </c>
      <c r="Q14" s="168">
        <v>0</v>
      </c>
      <c r="R14" s="168">
        <v>0</v>
      </c>
      <c r="S14" s="168">
        <f t="shared" si="1"/>
        <v>0</v>
      </c>
    </row>
    <row r="15" spans="1:240" s="165" customFormat="1" ht="14.25" thickBot="1" x14ac:dyDescent="0.35">
      <c r="A15" s="163"/>
      <c r="B15" s="147">
        <v>2911</v>
      </c>
      <c r="C15" s="146" t="s">
        <v>184</v>
      </c>
      <c r="D15" s="183"/>
      <c r="E15" s="182">
        <v>0</v>
      </c>
      <c r="F15" s="181">
        <f>F16+F17</f>
        <v>30000</v>
      </c>
      <c r="G15" s="181">
        <f t="shared" ref="G15:S15" si="3">G16+G17</f>
        <v>2500</v>
      </c>
      <c r="H15" s="181">
        <f t="shared" si="3"/>
        <v>2500</v>
      </c>
      <c r="I15" s="181">
        <f t="shared" si="3"/>
        <v>2500</v>
      </c>
      <c r="J15" s="181">
        <f t="shared" si="3"/>
        <v>2500</v>
      </c>
      <c r="K15" s="181">
        <f t="shared" si="3"/>
        <v>2500</v>
      </c>
      <c r="L15" s="181">
        <f t="shared" si="3"/>
        <v>2500</v>
      </c>
      <c r="M15" s="181">
        <f t="shared" si="3"/>
        <v>2500</v>
      </c>
      <c r="N15" s="181">
        <f t="shared" si="3"/>
        <v>2500</v>
      </c>
      <c r="O15" s="181">
        <f t="shared" si="3"/>
        <v>2500</v>
      </c>
      <c r="P15" s="181">
        <f t="shared" si="3"/>
        <v>2500</v>
      </c>
      <c r="Q15" s="181">
        <f t="shared" si="3"/>
        <v>2500</v>
      </c>
      <c r="R15" s="181">
        <f t="shared" si="3"/>
        <v>2500</v>
      </c>
      <c r="S15" s="181">
        <f t="shared" si="3"/>
        <v>30000</v>
      </c>
    </row>
    <row r="16" spans="1:240" s="178" customFormat="1" x14ac:dyDescent="0.3">
      <c r="A16" s="177" t="s">
        <v>95</v>
      </c>
      <c r="B16" s="179">
        <v>2911</v>
      </c>
      <c r="C16" s="180" t="str">
        <f>+'[6]COSTEO DE ACTIVIDADES'!$G$17</f>
        <v>Herramientas</v>
      </c>
      <c r="D16" s="179">
        <v>1</v>
      </c>
      <c r="E16" s="150">
        <f>+'[6]COSTEO DE ACTIVIDADES'!$I$17</f>
        <v>30000</v>
      </c>
      <c r="F16" s="150">
        <f>D16*E16</f>
        <v>30000</v>
      </c>
      <c r="G16" s="150">
        <f>+F16/12</f>
        <v>2500</v>
      </c>
      <c r="H16" s="150">
        <f>G16</f>
        <v>2500</v>
      </c>
      <c r="I16" s="150">
        <f>H16</f>
        <v>2500</v>
      </c>
      <c r="J16" s="150">
        <f t="shared" ref="J16:R16" si="4">I16</f>
        <v>2500</v>
      </c>
      <c r="K16" s="150">
        <f t="shared" si="4"/>
        <v>2500</v>
      </c>
      <c r="L16" s="150">
        <f t="shared" si="4"/>
        <v>2500</v>
      </c>
      <c r="M16" s="150">
        <f t="shared" si="4"/>
        <v>2500</v>
      </c>
      <c r="N16" s="150">
        <f t="shared" si="4"/>
        <v>2500</v>
      </c>
      <c r="O16" s="150">
        <f t="shared" si="4"/>
        <v>2500</v>
      </c>
      <c r="P16" s="150">
        <f t="shared" si="4"/>
        <v>2500</v>
      </c>
      <c r="Q16" s="150">
        <f t="shared" si="4"/>
        <v>2500</v>
      </c>
      <c r="R16" s="150">
        <f t="shared" si="4"/>
        <v>2500</v>
      </c>
      <c r="S16" s="149">
        <f>SUM(G16:R16)</f>
        <v>30000</v>
      </c>
    </row>
    <row r="17" spans="1:19" s="178" customFormat="1" x14ac:dyDescent="0.3">
      <c r="A17" s="177"/>
      <c r="B17" s="179"/>
      <c r="C17" s="180"/>
      <c r="D17" s="179"/>
      <c r="E17" s="150"/>
      <c r="F17" s="150">
        <f>D17*E17</f>
        <v>0</v>
      </c>
      <c r="G17" s="149"/>
      <c r="H17" s="149">
        <f t="shared" ref="H17:L17" si="5">+G17</f>
        <v>0</v>
      </c>
      <c r="I17" s="149">
        <f t="shared" si="5"/>
        <v>0</v>
      </c>
      <c r="J17" s="149">
        <f t="shared" si="5"/>
        <v>0</v>
      </c>
      <c r="K17" s="149">
        <f t="shared" si="5"/>
        <v>0</v>
      </c>
      <c r="L17" s="149">
        <f t="shared" si="5"/>
        <v>0</v>
      </c>
      <c r="M17" s="149"/>
      <c r="N17" s="149">
        <f>+M17</f>
        <v>0</v>
      </c>
      <c r="O17" s="149">
        <f>F17/4</f>
        <v>0</v>
      </c>
      <c r="P17" s="149">
        <f t="shared" ref="P17:R17" si="6">+O17</f>
        <v>0</v>
      </c>
      <c r="Q17" s="149">
        <f t="shared" si="6"/>
        <v>0</v>
      </c>
      <c r="R17" s="149">
        <f t="shared" si="6"/>
        <v>0</v>
      </c>
      <c r="S17" s="149">
        <f t="shared" si="1"/>
        <v>0</v>
      </c>
    </row>
    <row r="18" spans="1:19" s="165" customFormat="1" ht="14.25" thickBot="1" x14ac:dyDescent="0.35">
      <c r="A18" s="163"/>
      <c r="B18" s="147">
        <v>3531</v>
      </c>
      <c r="C18" s="146" t="s">
        <v>130</v>
      </c>
      <c r="D18" s="183"/>
      <c r="E18" s="182">
        <v>0</v>
      </c>
      <c r="F18" s="181">
        <f t="shared" ref="F18:R18" si="7">SUM(F19:F19)</f>
        <v>3000000</v>
      </c>
      <c r="G18" s="181">
        <f t="shared" si="7"/>
        <v>250000</v>
      </c>
      <c r="H18" s="181">
        <f t="shared" si="7"/>
        <v>250000</v>
      </c>
      <c r="I18" s="181">
        <f t="shared" si="7"/>
        <v>250000</v>
      </c>
      <c r="J18" s="181">
        <f t="shared" si="7"/>
        <v>250000</v>
      </c>
      <c r="K18" s="181">
        <f t="shared" si="7"/>
        <v>250000</v>
      </c>
      <c r="L18" s="181">
        <f t="shared" si="7"/>
        <v>250000</v>
      </c>
      <c r="M18" s="181">
        <f t="shared" si="7"/>
        <v>250000</v>
      </c>
      <c r="N18" s="181">
        <f t="shared" si="7"/>
        <v>250000</v>
      </c>
      <c r="O18" s="181">
        <f t="shared" si="7"/>
        <v>250000</v>
      </c>
      <c r="P18" s="181">
        <f t="shared" si="7"/>
        <v>250000</v>
      </c>
      <c r="Q18" s="181">
        <f t="shared" si="7"/>
        <v>250000</v>
      </c>
      <c r="R18" s="181">
        <f t="shared" si="7"/>
        <v>250000</v>
      </c>
      <c r="S18" s="181">
        <f>SUM(G18:R18)</f>
        <v>3000000</v>
      </c>
    </row>
    <row r="19" spans="1:19" s="178" customFormat="1" x14ac:dyDescent="0.3">
      <c r="A19" s="177"/>
      <c r="B19" s="179">
        <v>3531</v>
      </c>
      <c r="C19" s="180" t="str">
        <f>+'[6]COSTEO DE ACTIVIDADES'!$G$19</f>
        <v>Reparaciones urnas electrónicas</v>
      </c>
      <c r="D19" s="179">
        <v>1</v>
      </c>
      <c r="E19" s="150">
        <f>+'[6]COSTEO DE ACTIVIDADES'!$I$19</f>
        <v>3000000</v>
      </c>
      <c r="F19" s="150">
        <f>D19*E19</f>
        <v>3000000</v>
      </c>
      <c r="G19" s="150">
        <f>+F19/12</f>
        <v>250000</v>
      </c>
      <c r="H19" s="150">
        <f>G19</f>
        <v>250000</v>
      </c>
      <c r="I19" s="150">
        <f>H19</f>
        <v>250000</v>
      </c>
      <c r="J19" s="150">
        <f t="shared" ref="J19:R19" si="8">I19</f>
        <v>250000</v>
      </c>
      <c r="K19" s="150">
        <f t="shared" si="8"/>
        <v>250000</v>
      </c>
      <c r="L19" s="150">
        <f t="shared" si="8"/>
        <v>250000</v>
      </c>
      <c r="M19" s="150">
        <f t="shared" si="8"/>
        <v>250000</v>
      </c>
      <c r="N19" s="150">
        <f t="shared" si="8"/>
        <v>250000</v>
      </c>
      <c r="O19" s="150">
        <f t="shared" si="8"/>
        <v>250000</v>
      </c>
      <c r="P19" s="150">
        <f t="shared" si="8"/>
        <v>250000</v>
      </c>
      <c r="Q19" s="150">
        <f t="shared" si="8"/>
        <v>250000</v>
      </c>
      <c r="R19" s="150">
        <f t="shared" si="8"/>
        <v>250000</v>
      </c>
      <c r="S19" s="149">
        <f>SUM(G19:R19)</f>
        <v>3000000</v>
      </c>
    </row>
    <row r="20" spans="1:19" x14ac:dyDescent="0.3">
      <c r="B20" s="171"/>
      <c r="C20" s="172"/>
      <c r="D20" s="171"/>
      <c r="E20" s="170"/>
      <c r="F20" s="170"/>
      <c r="G20" s="170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8">
        <f t="shared" ref="S20" si="9">SUM(G20:R20)</f>
        <v>0</v>
      </c>
    </row>
    <row r="21" spans="1:19" s="165" customFormat="1" ht="14.25" thickBot="1" x14ac:dyDescent="0.35">
      <c r="A21" s="163"/>
      <c r="B21" s="167"/>
      <c r="C21" s="167" t="s">
        <v>98</v>
      </c>
      <c r="D21" s="167"/>
      <c r="E21" s="166"/>
      <c r="F21" s="166">
        <f>+F10+F15+F18</f>
        <v>3330000</v>
      </c>
      <c r="G21" s="166">
        <f>+G15+G18+G10</f>
        <v>277500</v>
      </c>
      <c r="H21" s="166">
        <f t="shared" ref="H21:R21" si="10">+H15+H18+H10</f>
        <v>277500</v>
      </c>
      <c r="I21" s="166">
        <f t="shared" si="10"/>
        <v>277500</v>
      </c>
      <c r="J21" s="166">
        <f t="shared" si="10"/>
        <v>277500</v>
      </c>
      <c r="K21" s="166">
        <f t="shared" si="10"/>
        <v>277500</v>
      </c>
      <c r="L21" s="166">
        <f t="shared" si="10"/>
        <v>277500</v>
      </c>
      <c r="M21" s="166">
        <f t="shared" si="10"/>
        <v>277500</v>
      </c>
      <c r="N21" s="166">
        <f t="shared" si="10"/>
        <v>277500</v>
      </c>
      <c r="O21" s="166">
        <f t="shared" si="10"/>
        <v>277500</v>
      </c>
      <c r="P21" s="166">
        <f t="shared" si="10"/>
        <v>277500</v>
      </c>
      <c r="Q21" s="166">
        <f t="shared" si="10"/>
        <v>277500</v>
      </c>
      <c r="R21" s="166">
        <f t="shared" si="10"/>
        <v>277500</v>
      </c>
      <c r="S21" s="166">
        <f>SUM(G21:R21)</f>
        <v>3330000</v>
      </c>
    </row>
    <row r="22" spans="1:19" ht="14.25" thickTop="1" x14ac:dyDescent="0.3">
      <c r="S22" s="161">
        <f>+S21-F21</f>
        <v>0</v>
      </c>
    </row>
    <row r="30" spans="1:19" x14ac:dyDescent="0.3">
      <c r="A30" s="160"/>
      <c r="B30" s="160"/>
      <c r="D30" s="160"/>
      <c r="E30" s="164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1:19" x14ac:dyDescent="0.3">
      <c r="A31" s="160"/>
      <c r="B31" s="160"/>
      <c r="D31" s="160"/>
      <c r="E31" s="164"/>
      <c r="F31" s="164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1:19" x14ac:dyDescent="0.3">
      <c r="A32" s="160"/>
      <c r="B32" s="160"/>
      <c r="D32" s="160"/>
      <c r="E32" s="164"/>
      <c r="F32" s="164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1:19" x14ac:dyDescent="0.3">
      <c r="A33" s="160"/>
      <c r="B33" s="160"/>
      <c r="D33" s="160"/>
      <c r="E33" s="164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</row>
    <row r="34" spans="1:19" x14ac:dyDescent="0.3">
      <c r="A34" s="160"/>
      <c r="B34" s="160"/>
      <c r="D34" s="160"/>
      <c r="E34" s="164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</row>
    <row r="35" spans="1:19" x14ac:dyDescent="0.3">
      <c r="A35" s="160"/>
      <c r="B35" s="160"/>
      <c r="D35" s="160"/>
      <c r="E35" s="164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</row>
    <row r="36" spans="1:19" x14ac:dyDescent="0.3">
      <c r="A36" s="160"/>
      <c r="B36" s="160"/>
      <c r="D36" s="160"/>
      <c r="E36" s="164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</row>
  </sheetData>
  <mergeCells count="5">
    <mergeCell ref="B2:F2"/>
    <mergeCell ref="B3:F3"/>
    <mergeCell ref="B4:F4"/>
    <mergeCell ref="B5:F5"/>
    <mergeCell ref="G7:S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37"/>
  <sheetViews>
    <sheetView workbookViewId="0">
      <selection activeCell="A16" sqref="A16"/>
    </sheetView>
  </sheetViews>
  <sheetFormatPr baseColWidth="10" defaultColWidth="11.42578125" defaultRowHeight="13.5" x14ac:dyDescent="0.3"/>
  <cols>
    <col min="1" max="1" width="5.28515625" style="163" customWidth="1"/>
    <col min="2" max="2" width="6.85546875" style="162" customWidth="1"/>
    <col min="3" max="3" width="44.7109375" style="160" bestFit="1" customWidth="1"/>
    <col min="4" max="4" width="7.85546875" style="162" customWidth="1"/>
    <col min="5" max="5" width="9.28515625" style="161" customWidth="1"/>
    <col min="6" max="6" width="12" style="161" customWidth="1"/>
    <col min="7" max="7" width="13.28515625" style="161" customWidth="1"/>
    <col min="8" max="8" width="10.28515625" style="161" customWidth="1"/>
    <col min="9" max="9" width="10.85546875" style="161" customWidth="1"/>
    <col min="10" max="10" width="10" style="161" customWidth="1"/>
    <col min="11" max="11" width="10.28515625" style="161" customWidth="1"/>
    <col min="12" max="12" width="10.5703125" style="161" customWidth="1"/>
    <col min="13" max="13" width="10.42578125" style="161" customWidth="1"/>
    <col min="14" max="14" width="11.140625" style="161" customWidth="1"/>
    <col min="15" max="15" width="8.7109375" style="161" customWidth="1"/>
    <col min="16" max="16" width="10.5703125" style="161" customWidth="1"/>
    <col min="17" max="17" width="10.140625" style="161" customWidth="1"/>
    <col min="18" max="18" width="10.85546875" style="161" customWidth="1"/>
    <col min="19" max="19" width="11.42578125" style="161"/>
    <col min="20" max="16384" width="11.42578125" style="160"/>
  </cols>
  <sheetData>
    <row r="1" spans="1:240" ht="14.25" thickBot="1" x14ac:dyDescent="0.35"/>
    <row r="2" spans="1:240" s="178" customFormat="1" ht="19.899999999999999" customHeight="1" x14ac:dyDescent="0.35">
      <c r="A2" s="200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</row>
    <row r="3" spans="1:240" s="178" customFormat="1" ht="12" customHeight="1" x14ac:dyDescent="0.35">
      <c r="A3" s="200"/>
      <c r="B3" s="249" t="s">
        <v>121</v>
      </c>
      <c r="C3" s="250"/>
      <c r="D3" s="250"/>
      <c r="E3" s="250"/>
      <c r="F3" s="251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  <c r="AU3" s="190"/>
      <c r="AV3" s="190"/>
      <c r="AW3" s="190"/>
      <c r="AX3" s="190"/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0"/>
      <c r="CB3" s="190"/>
      <c r="CC3" s="190"/>
      <c r="CD3" s="190"/>
      <c r="CE3" s="190"/>
      <c r="CF3" s="190"/>
      <c r="CG3" s="190"/>
      <c r="CH3" s="190"/>
      <c r="CI3" s="190"/>
      <c r="CJ3" s="190"/>
      <c r="CK3" s="190"/>
      <c r="CL3" s="190"/>
      <c r="CM3" s="190"/>
      <c r="CN3" s="190"/>
      <c r="CO3" s="190"/>
      <c r="CP3" s="190"/>
      <c r="CQ3" s="190"/>
      <c r="CR3" s="190"/>
      <c r="CS3" s="190"/>
      <c r="CT3" s="190"/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  <c r="ES3" s="190"/>
      <c r="ET3" s="190"/>
      <c r="EU3" s="190"/>
      <c r="EV3" s="190"/>
      <c r="EW3" s="190"/>
      <c r="EX3" s="190"/>
      <c r="EY3" s="190"/>
      <c r="EZ3" s="190"/>
      <c r="FA3" s="190"/>
      <c r="FB3" s="190"/>
      <c r="FC3" s="190"/>
      <c r="FD3" s="190"/>
      <c r="FE3" s="190"/>
      <c r="FF3" s="190"/>
      <c r="FG3" s="190"/>
      <c r="FH3" s="190"/>
      <c r="FI3" s="190"/>
      <c r="FJ3" s="190"/>
      <c r="FK3" s="190"/>
      <c r="FL3" s="190"/>
      <c r="FM3" s="190"/>
      <c r="FN3" s="190"/>
      <c r="FO3" s="190"/>
      <c r="FP3" s="190"/>
      <c r="FQ3" s="190"/>
      <c r="FR3" s="190"/>
      <c r="FS3" s="190"/>
      <c r="FT3" s="190"/>
      <c r="FU3" s="190"/>
      <c r="FV3" s="190"/>
      <c r="FW3" s="190"/>
      <c r="FX3" s="190"/>
      <c r="FY3" s="190"/>
      <c r="FZ3" s="190"/>
      <c r="GA3" s="190"/>
      <c r="GB3" s="190"/>
      <c r="GC3" s="190"/>
      <c r="GD3" s="190"/>
      <c r="GE3" s="190"/>
      <c r="GF3" s="190"/>
      <c r="GG3" s="190"/>
      <c r="GH3" s="190"/>
      <c r="GI3" s="190"/>
      <c r="GJ3" s="190"/>
      <c r="GK3" s="190"/>
      <c r="GL3" s="190"/>
      <c r="GM3" s="190"/>
      <c r="GN3" s="190"/>
      <c r="GO3" s="190"/>
      <c r="GP3" s="190"/>
      <c r="GQ3" s="190"/>
      <c r="GR3" s="190"/>
      <c r="GS3" s="190"/>
      <c r="GT3" s="190"/>
      <c r="GU3" s="190"/>
      <c r="GV3" s="190"/>
      <c r="GW3" s="190"/>
      <c r="GX3" s="190"/>
      <c r="GY3" s="190"/>
      <c r="GZ3" s="190"/>
      <c r="HA3" s="190"/>
      <c r="HB3" s="190"/>
      <c r="HC3" s="190"/>
      <c r="HD3" s="190"/>
      <c r="HE3" s="190"/>
      <c r="HF3" s="190"/>
      <c r="HG3" s="190"/>
      <c r="HH3" s="190"/>
      <c r="HI3" s="190"/>
      <c r="HJ3" s="190"/>
      <c r="HK3" s="190"/>
      <c r="HL3" s="190"/>
      <c r="HM3" s="190"/>
      <c r="HN3" s="190"/>
      <c r="HO3" s="190"/>
      <c r="HP3" s="190"/>
      <c r="HQ3" s="190"/>
      <c r="HR3" s="190"/>
      <c r="HS3" s="190"/>
      <c r="HT3" s="190"/>
      <c r="HU3" s="190"/>
      <c r="HV3" s="190"/>
      <c r="HW3" s="190"/>
      <c r="HX3" s="190"/>
      <c r="HY3" s="190"/>
      <c r="HZ3" s="190"/>
      <c r="IA3" s="190"/>
      <c r="IB3" s="190"/>
      <c r="IC3" s="190"/>
      <c r="ID3" s="190"/>
      <c r="IE3" s="190"/>
    </row>
    <row r="4" spans="1:240" s="178" customFormat="1" ht="18" x14ac:dyDescent="0.35">
      <c r="A4" s="200"/>
      <c r="B4" s="264" t="s">
        <v>119</v>
      </c>
      <c r="C4" s="265"/>
      <c r="D4" s="265"/>
      <c r="E4" s="265"/>
      <c r="F4" s="266"/>
      <c r="G4" s="191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  <c r="DD4" s="190"/>
      <c r="DE4" s="190"/>
      <c r="DF4" s="190"/>
      <c r="DG4" s="190"/>
      <c r="DH4" s="190"/>
      <c r="DI4" s="190"/>
      <c r="DJ4" s="190"/>
      <c r="DK4" s="190"/>
      <c r="DL4" s="190"/>
      <c r="DM4" s="190"/>
      <c r="DN4" s="190"/>
      <c r="DO4" s="190"/>
      <c r="DP4" s="190"/>
      <c r="DQ4" s="190"/>
      <c r="DR4" s="190"/>
      <c r="DS4" s="190"/>
      <c r="DT4" s="190"/>
      <c r="DU4" s="190"/>
      <c r="DV4" s="190"/>
      <c r="DW4" s="190"/>
      <c r="DX4" s="190"/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  <c r="ES4" s="190"/>
      <c r="ET4" s="190"/>
      <c r="EU4" s="190"/>
      <c r="EV4" s="190"/>
      <c r="EW4" s="190"/>
      <c r="EX4" s="190"/>
      <c r="EY4" s="190"/>
      <c r="EZ4" s="190"/>
      <c r="FA4" s="190"/>
      <c r="FB4" s="190"/>
      <c r="FC4" s="190"/>
      <c r="FD4" s="190"/>
      <c r="FE4" s="190"/>
      <c r="FF4" s="190"/>
      <c r="FG4" s="190"/>
      <c r="FH4" s="190"/>
      <c r="FI4" s="190"/>
      <c r="FJ4" s="190"/>
      <c r="FK4" s="190"/>
      <c r="FL4" s="190"/>
      <c r="FM4" s="190"/>
      <c r="FN4" s="190"/>
      <c r="FO4" s="190"/>
      <c r="FP4" s="190"/>
      <c r="FQ4" s="190"/>
      <c r="FR4" s="190"/>
      <c r="FS4" s="190"/>
      <c r="FT4" s="190"/>
      <c r="FU4" s="190"/>
      <c r="FV4" s="190"/>
      <c r="FW4" s="190"/>
      <c r="FX4" s="190"/>
      <c r="FY4" s="190"/>
      <c r="FZ4" s="190"/>
      <c r="GA4" s="190"/>
      <c r="GB4" s="190"/>
      <c r="GC4" s="190"/>
      <c r="GD4" s="190"/>
      <c r="GE4" s="190"/>
      <c r="GF4" s="190"/>
      <c r="GG4" s="190"/>
      <c r="GH4" s="190"/>
      <c r="GI4" s="190"/>
      <c r="GJ4" s="190"/>
      <c r="GK4" s="190"/>
      <c r="GL4" s="190"/>
      <c r="GM4" s="190"/>
      <c r="GN4" s="190"/>
      <c r="GO4" s="190"/>
      <c r="GP4" s="190"/>
      <c r="GQ4" s="190"/>
      <c r="GR4" s="190"/>
      <c r="GS4" s="190"/>
      <c r="GT4" s="190"/>
      <c r="GU4" s="190"/>
      <c r="GV4" s="190"/>
      <c r="GW4" s="190"/>
      <c r="GX4" s="190"/>
      <c r="GY4" s="190"/>
      <c r="GZ4" s="190"/>
      <c r="HA4" s="190"/>
      <c r="HB4" s="190"/>
      <c r="HC4" s="190"/>
      <c r="HD4" s="190"/>
      <c r="HE4" s="190"/>
      <c r="HF4" s="190"/>
      <c r="HG4" s="190"/>
      <c r="HH4" s="190"/>
      <c r="HI4" s="190"/>
      <c r="HJ4" s="190"/>
      <c r="HK4" s="190"/>
      <c r="HL4" s="190"/>
      <c r="HM4" s="190"/>
      <c r="HN4" s="190"/>
      <c r="HO4" s="190"/>
      <c r="HP4" s="190"/>
      <c r="HQ4" s="190"/>
      <c r="HR4" s="190"/>
      <c r="HS4" s="190"/>
      <c r="HT4" s="190"/>
      <c r="HU4" s="190"/>
      <c r="HV4" s="190"/>
      <c r="HW4" s="190"/>
      <c r="HX4" s="190"/>
      <c r="HY4" s="190"/>
      <c r="HZ4" s="190"/>
      <c r="IA4" s="190"/>
      <c r="IB4" s="190"/>
      <c r="IC4" s="190"/>
      <c r="ID4" s="190"/>
      <c r="IE4" s="190"/>
    </row>
    <row r="5" spans="1:240" s="178" customFormat="1" ht="18.75" thickBot="1" x14ac:dyDescent="0.4">
      <c r="A5" s="200"/>
      <c r="B5" s="267" t="s">
        <v>93</v>
      </c>
      <c r="C5" s="268"/>
      <c r="D5" s="268"/>
      <c r="E5" s="268"/>
      <c r="F5" s="26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</row>
    <row r="6" spans="1:240" hidden="1" x14ac:dyDescent="0.3"/>
    <row r="7" spans="1:240" s="178" customFormat="1" ht="15" x14ac:dyDescent="0.3">
      <c r="B7" s="198"/>
      <c r="D7" s="198"/>
      <c r="G7" s="258" t="s">
        <v>118</v>
      </c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60"/>
      <c r="T7" s="191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</row>
    <row r="8" spans="1:240" s="87" customFormat="1" ht="26.45" customHeight="1" x14ac:dyDescent="0.25">
      <c r="A8" s="129"/>
      <c r="B8" s="125" t="s">
        <v>137</v>
      </c>
      <c r="C8" s="125" t="s">
        <v>136</v>
      </c>
      <c r="D8" s="125" t="s">
        <v>74</v>
      </c>
      <c r="E8" s="124" t="s">
        <v>135</v>
      </c>
      <c r="F8" s="125" t="s">
        <v>98</v>
      </c>
      <c r="G8" s="155" t="s">
        <v>113</v>
      </c>
      <c r="H8" s="155" t="s">
        <v>112</v>
      </c>
      <c r="I8" s="155" t="s">
        <v>111</v>
      </c>
      <c r="J8" s="155" t="s">
        <v>110</v>
      </c>
      <c r="K8" s="155" t="s">
        <v>109</v>
      </c>
      <c r="L8" s="155" t="s">
        <v>108</v>
      </c>
      <c r="M8" s="155" t="s">
        <v>107</v>
      </c>
      <c r="N8" s="155" t="s">
        <v>106</v>
      </c>
      <c r="O8" s="155" t="s">
        <v>105</v>
      </c>
      <c r="P8" s="155" t="s">
        <v>104</v>
      </c>
      <c r="Q8" s="155" t="s">
        <v>103</v>
      </c>
      <c r="R8" s="155" t="s">
        <v>102</v>
      </c>
      <c r="S8" s="154" t="s">
        <v>98</v>
      </c>
    </row>
    <row r="9" spans="1:240" x14ac:dyDescent="0.3">
      <c r="B9" s="196"/>
      <c r="C9" s="197"/>
      <c r="D9" s="196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40" s="165" customFormat="1" ht="27.75" thickBot="1" x14ac:dyDescent="0.35">
      <c r="A10" s="163"/>
      <c r="B10" s="147">
        <v>3311</v>
      </c>
      <c r="C10" s="201" t="s">
        <v>131</v>
      </c>
      <c r="D10" s="183"/>
      <c r="E10" s="182"/>
      <c r="F10" s="181">
        <f t="shared" ref="F10:R10" si="0">+F11</f>
        <v>150000</v>
      </c>
      <c r="G10" s="181">
        <f t="shared" si="0"/>
        <v>12500</v>
      </c>
      <c r="H10" s="181">
        <f t="shared" si="0"/>
        <v>12500</v>
      </c>
      <c r="I10" s="181">
        <f t="shared" si="0"/>
        <v>12500</v>
      </c>
      <c r="J10" s="181">
        <f t="shared" si="0"/>
        <v>12500</v>
      </c>
      <c r="K10" s="181">
        <f t="shared" si="0"/>
        <v>12500</v>
      </c>
      <c r="L10" s="181">
        <f t="shared" si="0"/>
        <v>12500</v>
      </c>
      <c r="M10" s="181">
        <f t="shared" si="0"/>
        <v>12500</v>
      </c>
      <c r="N10" s="181">
        <f t="shared" si="0"/>
        <v>12500</v>
      </c>
      <c r="O10" s="181">
        <f t="shared" si="0"/>
        <v>12500</v>
      </c>
      <c r="P10" s="181">
        <f t="shared" si="0"/>
        <v>12500</v>
      </c>
      <c r="Q10" s="181">
        <f t="shared" si="0"/>
        <v>12500</v>
      </c>
      <c r="R10" s="181">
        <f t="shared" si="0"/>
        <v>12500</v>
      </c>
      <c r="S10" s="181">
        <f t="shared" ref="S10:S12" si="1">SUM(G10:R10)</f>
        <v>150000</v>
      </c>
    </row>
    <row r="11" spans="1:240" x14ac:dyDescent="0.3">
      <c r="B11" s="174">
        <v>3311</v>
      </c>
      <c r="C11" s="175" t="str">
        <f>+'[7]COSTEO DE ACTIVIDADES'!$G$19</f>
        <v>Gastos aduanales</v>
      </c>
      <c r="D11" s="174">
        <v>1</v>
      </c>
      <c r="E11" s="173">
        <v>150000</v>
      </c>
      <c r="F11" s="173">
        <f>D11*E11</f>
        <v>150000</v>
      </c>
      <c r="G11" s="149">
        <f>F11/12</f>
        <v>12500</v>
      </c>
      <c r="H11" s="149">
        <f>G11</f>
        <v>12500</v>
      </c>
      <c r="I11" s="149">
        <f t="shared" ref="I11:R11" si="2">H11</f>
        <v>12500</v>
      </c>
      <c r="J11" s="149">
        <f t="shared" si="2"/>
        <v>12500</v>
      </c>
      <c r="K11" s="149">
        <f t="shared" si="2"/>
        <v>12500</v>
      </c>
      <c r="L11" s="149">
        <f t="shared" si="2"/>
        <v>12500</v>
      </c>
      <c r="M11" s="149">
        <f t="shared" si="2"/>
        <v>12500</v>
      </c>
      <c r="N11" s="149">
        <f t="shared" si="2"/>
        <v>12500</v>
      </c>
      <c r="O11" s="149">
        <f t="shared" si="2"/>
        <v>12500</v>
      </c>
      <c r="P11" s="149">
        <f t="shared" si="2"/>
        <v>12500</v>
      </c>
      <c r="Q11" s="149">
        <f t="shared" si="2"/>
        <v>12500</v>
      </c>
      <c r="R11" s="149">
        <f t="shared" si="2"/>
        <v>12500</v>
      </c>
      <c r="S11" s="168">
        <f t="shared" si="1"/>
        <v>150000</v>
      </c>
    </row>
    <row r="12" spans="1:240" x14ac:dyDescent="0.3">
      <c r="B12" s="174"/>
      <c r="C12" s="175"/>
      <c r="D12" s="174"/>
      <c r="E12" s="173"/>
      <c r="F12" s="173"/>
      <c r="G12" s="168">
        <v>0</v>
      </c>
      <c r="H12" s="168">
        <v>0</v>
      </c>
      <c r="I12" s="168">
        <v>0</v>
      </c>
      <c r="J12" s="168">
        <v>0</v>
      </c>
      <c r="K12" s="168">
        <f>+F12/3</f>
        <v>0</v>
      </c>
      <c r="L12" s="168">
        <f>+K12</f>
        <v>0</v>
      </c>
      <c r="M12" s="168">
        <f>+L12</f>
        <v>0</v>
      </c>
      <c r="N12" s="168">
        <v>0</v>
      </c>
      <c r="O12" s="168">
        <v>0</v>
      </c>
      <c r="P12" s="168">
        <v>0</v>
      </c>
      <c r="Q12" s="168">
        <v>0</v>
      </c>
      <c r="R12" s="168">
        <v>0</v>
      </c>
      <c r="S12" s="168">
        <f t="shared" si="1"/>
        <v>0</v>
      </c>
    </row>
    <row r="13" spans="1:240" s="165" customFormat="1" ht="14.25" thickBot="1" x14ac:dyDescent="0.35">
      <c r="A13" s="163"/>
      <c r="B13" s="147">
        <v>3712</v>
      </c>
      <c r="C13" s="146" t="s">
        <v>129</v>
      </c>
      <c r="D13" s="183"/>
      <c r="E13" s="182"/>
      <c r="F13" s="181">
        <f t="shared" ref="F13:R13" si="3">SUM(F14:F15)</f>
        <v>600000</v>
      </c>
      <c r="G13" s="181">
        <f t="shared" si="3"/>
        <v>0</v>
      </c>
      <c r="H13" s="181">
        <f t="shared" si="3"/>
        <v>0</v>
      </c>
      <c r="I13" s="181">
        <f t="shared" si="3"/>
        <v>0</v>
      </c>
      <c r="J13" s="181">
        <f t="shared" si="3"/>
        <v>0</v>
      </c>
      <c r="K13" s="181">
        <f t="shared" si="3"/>
        <v>0</v>
      </c>
      <c r="L13" s="181">
        <f t="shared" si="3"/>
        <v>0</v>
      </c>
      <c r="M13" s="181">
        <f t="shared" si="3"/>
        <v>100000</v>
      </c>
      <c r="N13" s="181">
        <f t="shared" si="3"/>
        <v>100000</v>
      </c>
      <c r="O13" s="181">
        <f t="shared" si="3"/>
        <v>100000</v>
      </c>
      <c r="P13" s="181">
        <f t="shared" si="3"/>
        <v>100000</v>
      </c>
      <c r="Q13" s="181">
        <f t="shared" si="3"/>
        <v>100000</v>
      </c>
      <c r="R13" s="181">
        <f t="shared" si="3"/>
        <v>100000</v>
      </c>
      <c r="S13" s="181">
        <f t="shared" ref="S13:S15" si="4">SUM(G13:R13)</f>
        <v>600000</v>
      </c>
    </row>
    <row r="14" spans="1:240" s="178" customFormat="1" x14ac:dyDescent="0.3">
      <c r="A14" s="177"/>
      <c r="B14" s="179">
        <v>3712</v>
      </c>
      <c r="C14" s="180" t="str">
        <f>+'[7]COSTEO DE ACTIVIDADES'!$G$16</f>
        <v>Vuelos Internacionales</v>
      </c>
      <c r="D14" s="179">
        <v>1</v>
      </c>
      <c r="E14" s="150">
        <f>+'[7]COSTEO DE ACTIVIDADES'!$I$16</f>
        <v>600000</v>
      </c>
      <c r="F14" s="150">
        <f>+D14*E14</f>
        <v>600000</v>
      </c>
      <c r="G14" s="192">
        <v>0</v>
      </c>
      <c r="H14" s="192">
        <f>G14</f>
        <v>0</v>
      </c>
      <c r="I14" s="192">
        <f t="shared" ref="I14:R15" si="5">H14</f>
        <v>0</v>
      </c>
      <c r="J14" s="192">
        <f t="shared" si="5"/>
        <v>0</v>
      </c>
      <c r="K14" s="192">
        <f t="shared" si="5"/>
        <v>0</v>
      </c>
      <c r="L14" s="192">
        <v>0</v>
      </c>
      <c r="M14" s="192">
        <f>+F14/6</f>
        <v>100000</v>
      </c>
      <c r="N14" s="192">
        <f t="shared" si="5"/>
        <v>100000</v>
      </c>
      <c r="O14" s="192">
        <f t="shared" si="5"/>
        <v>100000</v>
      </c>
      <c r="P14" s="192">
        <f t="shared" si="5"/>
        <v>100000</v>
      </c>
      <c r="Q14" s="192">
        <f t="shared" si="5"/>
        <v>100000</v>
      </c>
      <c r="R14" s="192">
        <f t="shared" si="5"/>
        <v>100000</v>
      </c>
      <c r="S14" s="168">
        <f t="shared" si="4"/>
        <v>600000</v>
      </c>
      <c r="T14" s="191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90"/>
      <c r="BA14" s="190"/>
      <c r="BB14" s="190"/>
      <c r="BC14" s="190"/>
      <c r="BD14" s="190"/>
      <c r="BE14" s="190"/>
      <c r="BF14" s="190"/>
      <c r="BG14" s="190"/>
      <c r="BH14" s="190"/>
      <c r="BI14" s="190"/>
      <c r="BJ14" s="190"/>
      <c r="BK14" s="190"/>
      <c r="BL14" s="190"/>
      <c r="BM14" s="190"/>
      <c r="BN14" s="190"/>
      <c r="BO14" s="190"/>
      <c r="BP14" s="190"/>
      <c r="BQ14" s="190"/>
      <c r="BR14" s="190"/>
      <c r="BS14" s="190"/>
      <c r="BT14" s="190"/>
      <c r="BU14" s="190"/>
      <c r="BV14" s="190"/>
      <c r="BW14" s="190"/>
      <c r="BX14" s="190"/>
      <c r="BY14" s="190"/>
      <c r="BZ14" s="190"/>
      <c r="CA14" s="190"/>
      <c r="CB14" s="190"/>
      <c r="CC14" s="190"/>
      <c r="CD14" s="190"/>
      <c r="CE14" s="190"/>
      <c r="CF14" s="190"/>
      <c r="CG14" s="190"/>
      <c r="CH14" s="190"/>
      <c r="CI14" s="190"/>
      <c r="CJ14" s="190"/>
      <c r="CK14" s="190"/>
      <c r="CL14" s="190"/>
      <c r="CM14" s="190"/>
      <c r="CN14" s="190"/>
      <c r="CO14" s="190"/>
      <c r="CP14" s="190"/>
      <c r="CQ14" s="190"/>
      <c r="CR14" s="190"/>
      <c r="CS14" s="190"/>
      <c r="CT14" s="190"/>
      <c r="CU14" s="190"/>
      <c r="CV14" s="190"/>
      <c r="CW14" s="190"/>
      <c r="CX14" s="190"/>
      <c r="CY14" s="190"/>
      <c r="CZ14" s="190"/>
      <c r="DA14" s="190"/>
      <c r="DB14" s="190"/>
      <c r="DC14" s="190"/>
      <c r="DD14" s="190"/>
      <c r="DE14" s="190"/>
      <c r="DF14" s="190"/>
      <c r="DG14" s="190"/>
      <c r="DH14" s="190"/>
      <c r="DI14" s="190"/>
      <c r="DJ14" s="190"/>
      <c r="DK14" s="190"/>
      <c r="DL14" s="190"/>
      <c r="DM14" s="190"/>
      <c r="DN14" s="190"/>
      <c r="DO14" s="190"/>
      <c r="DP14" s="190"/>
      <c r="DQ14" s="190"/>
      <c r="DR14" s="190"/>
      <c r="DS14" s="190"/>
      <c r="DT14" s="190"/>
      <c r="DU14" s="190"/>
      <c r="DV14" s="190"/>
      <c r="DW14" s="190"/>
      <c r="DX14" s="190"/>
      <c r="DY14" s="190"/>
      <c r="DZ14" s="190"/>
      <c r="EA14" s="190"/>
      <c r="EB14" s="190"/>
      <c r="EC14" s="190"/>
      <c r="ED14" s="190"/>
      <c r="EE14" s="190"/>
      <c r="EF14" s="190"/>
      <c r="EG14" s="190"/>
      <c r="EH14" s="190"/>
      <c r="EI14" s="190"/>
      <c r="EJ14" s="190"/>
      <c r="EK14" s="190"/>
      <c r="EL14" s="190"/>
      <c r="EM14" s="190"/>
      <c r="EN14" s="190"/>
      <c r="EO14" s="190"/>
      <c r="EP14" s="190"/>
      <c r="EQ14" s="190"/>
      <c r="ER14" s="190"/>
      <c r="ES14" s="190"/>
      <c r="ET14" s="190"/>
      <c r="EU14" s="190"/>
      <c r="EV14" s="190"/>
      <c r="EW14" s="190"/>
      <c r="EX14" s="190"/>
      <c r="EY14" s="190"/>
      <c r="EZ14" s="190"/>
      <c r="FA14" s="190"/>
      <c r="FB14" s="190"/>
      <c r="FC14" s="190"/>
      <c r="FD14" s="190"/>
      <c r="FE14" s="190"/>
      <c r="FF14" s="190"/>
      <c r="FG14" s="190"/>
      <c r="FH14" s="190"/>
      <c r="FI14" s="190"/>
      <c r="FJ14" s="190"/>
      <c r="FK14" s="190"/>
      <c r="FL14" s="190"/>
      <c r="FM14" s="190"/>
      <c r="FN14" s="190"/>
      <c r="FO14" s="190"/>
      <c r="FP14" s="190"/>
      <c r="FQ14" s="190"/>
      <c r="FR14" s="190"/>
      <c r="FS14" s="190"/>
      <c r="FT14" s="190"/>
      <c r="FU14" s="190"/>
      <c r="FV14" s="190"/>
      <c r="FW14" s="190"/>
      <c r="FX14" s="190"/>
      <c r="FY14" s="190"/>
      <c r="FZ14" s="190"/>
      <c r="GA14" s="190"/>
      <c r="GB14" s="190"/>
      <c r="GC14" s="190"/>
      <c r="GD14" s="190"/>
      <c r="GE14" s="190"/>
      <c r="GF14" s="190"/>
      <c r="GG14" s="190"/>
      <c r="GH14" s="190"/>
      <c r="GI14" s="190"/>
      <c r="GJ14" s="190"/>
      <c r="GK14" s="190"/>
      <c r="GL14" s="190"/>
      <c r="GM14" s="190"/>
      <c r="GN14" s="190"/>
      <c r="GO14" s="190"/>
      <c r="GP14" s="190"/>
      <c r="GQ14" s="190"/>
      <c r="GR14" s="190"/>
      <c r="GS14" s="190"/>
      <c r="GT14" s="190"/>
      <c r="GU14" s="190"/>
      <c r="GV14" s="190"/>
      <c r="GW14" s="190"/>
      <c r="GX14" s="190"/>
      <c r="GY14" s="190"/>
      <c r="GZ14" s="190"/>
      <c r="HA14" s="190"/>
      <c r="HB14" s="190"/>
      <c r="HC14" s="190"/>
      <c r="HD14" s="190"/>
      <c r="HE14" s="190"/>
      <c r="HF14" s="190"/>
      <c r="HG14" s="190"/>
      <c r="HH14" s="190"/>
      <c r="HI14" s="190"/>
      <c r="HJ14" s="190"/>
      <c r="HK14" s="190"/>
      <c r="HL14" s="190"/>
      <c r="HM14" s="190"/>
      <c r="HN14" s="190"/>
      <c r="HO14" s="190"/>
      <c r="HP14" s="190"/>
      <c r="HQ14" s="190"/>
      <c r="HR14" s="190"/>
      <c r="HS14" s="190"/>
      <c r="HT14" s="190"/>
      <c r="HU14" s="190"/>
      <c r="HV14" s="190"/>
      <c r="HW14" s="190"/>
      <c r="HX14" s="190"/>
      <c r="HY14" s="190"/>
      <c r="HZ14" s="190"/>
      <c r="IA14" s="190"/>
      <c r="IB14" s="190"/>
      <c r="IC14" s="190"/>
      <c r="ID14" s="190"/>
      <c r="IE14" s="190"/>
      <c r="IF14" s="190"/>
    </row>
    <row r="15" spans="1:240" s="178" customFormat="1" x14ac:dyDescent="0.3">
      <c r="A15" s="177"/>
      <c r="B15" s="179"/>
      <c r="C15" s="180"/>
      <c r="D15" s="179"/>
      <c r="E15" s="150">
        <v>0</v>
      </c>
      <c r="F15" s="150"/>
      <c r="G15" s="192">
        <f>F15/12</f>
        <v>0</v>
      </c>
      <c r="H15" s="192">
        <f>G15</f>
        <v>0</v>
      </c>
      <c r="I15" s="192">
        <f t="shared" si="5"/>
        <v>0</v>
      </c>
      <c r="J15" s="192">
        <f t="shared" si="5"/>
        <v>0</v>
      </c>
      <c r="K15" s="192">
        <f t="shared" si="5"/>
        <v>0</v>
      </c>
      <c r="L15" s="192">
        <f t="shared" si="5"/>
        <v>0</v>
      </c>
      <c r="M15" s="192">
        <f t="shared" si="5"/>
        <v>0</v>
      </c>
      <c r="N15" s="192">
        <f t="shared" si="5"/>
        <v>0</v>
      </c>
      <c r="O15" s="192">
        <f t="shared" si="5"/>
        <v>0</v>
      </c>
      <c r="P15" s="192">
        <f t="shared" si="5"/>
        <v>0</v>
      </c>
      <c r="Q15" s="192">
        <f t="shared" si="5"/>
        <v>0</v>
      </c>
      <c r="R15" s="192">
        <f t="shared" si="5"/>
        <v>0</v>
      </c>
      <c r="S15" s="168">
        <f t="shared" si="4"/>
        <v>0</v>
      </c>
      <c r="T15" s="191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  <c r="AW15" s="190"/>
      <c r="AX15" s="190"/>
      <c r="AY15" s="190"/>
      <c r="AZ15" s="190"/>
      <c r="BA15" s="190"/>
      <c r="BB15" s="190"/>
      <c r="BC15" s="190"/>
      <c r="BD15" s="190"/>
      <c r="BE15" s="190"/>
      <c r="BF15" s="190"/>
      <c r="BG15" s="190"/>
      <c r="BH15" s="190"/>
      <c r="BI15" s="190"/>
      <c r="BJ15" s="190"/>
      <c r="BK15" s="190"/>
      <c r="BL15" s="190"/>
      <c r="BM15" s="190"/>
      <c r="BN15" s="190"/>
      <c r="BO15" s="190"/>
      <c r="BP15" s="190"/>
      <c r="BQ15" s="190"/>
      <c r="BR15" s="190"/>
      <c r="BS15" s="190"/>
      <c r="BT15" s="190"/>
      <c r="BU15" s="190"/>
      <c r="BV15" s="190"/>
      <c r="BW15" s="190"/>
      <c r="BX15" s="190"/>
      <c r="BY15" s="190"/>
      <c r="BZ15" s="190"/>
      <c r="CA15" s="190"/>
      <c r="CB15" s="190"/>
      <c r="CC15" s="190"/>
      <c r="CD15" s="190"/>
      <c r="CE15" s="190"/>
      <c r="CF15" s="190"/>
      <c r="CG15" s="190"/>
      <c r="CH15" s="190"/>
      <c r="CI15" s="190"/>
      <c r="CJ15" s="190"/>
      <c r="CK15" s="190"/>
      <c r="CL15" s="190"/>
      <c r="CM15" s="190"/>
      <c r="CN15" s="190"/>
      <c r="CO15" s="190"/>
      <c r="CP15" s="190"/>
      <c r="CQ15" s="190"/>
      <c r="CR15" s="190"/>
      <c r="CS15" s="190"/>
      <c r="CT15" s="190"/>
      <c r="CU15" s="190"/>
      <c r="CV15" s="190"/>
      <c r="CW15" s="190"/>
      <c r="CX15" s="190"/>
      <c r="CY15" s="190"/>
      <c r="CZ15" s="190"/>
      <c r="DA15" s="190"/>
      <c r="DB15" s="190"/>
      <c r="DC15" s="190"/>
      <c r="DD15" s="190"/>
      <c r="DE15" s="190"/>
      <c r="DF15" s="190"/>
      <c r="DG15" s="190"/>
      <c r="DH15" s="190"/>
      <c r="DI15" s="190"/>
      <c r="DJ15" s="190"/>
      <c r="DK15" s="190"/>
      <c r="DL15" s="190"/>
      <c r="DM15" s="190"/>
      <c r="DN15" s="190"/>
      <c r="DO15" s="190"/>
      <c r="DP15" s="190"/>
      <c r="DQ15" s="190"/>
      <c r="DR15" s="190"/>
      <c r="DS15" s="190"/>
      <c r="DT15" s="190"/>
      <c r="DU15" s="190"/>
      <c r="DV15" s="190"/>
      <c r="DW15" s="190"/>
      <c r="DX15" s="190"/>
      <c r="DY15" s="190"/>
      <c r="DZ15" s="190"/>
      <c r="EA15" s="190"/>
      <c r="EB15" s="190"/>
      <c r="EC15" s="190"/>
      <c r="ED15" s="190"/>
      <c r="EE15" s="190"/>
      <c r="EF15" s="190"/>
      <c r="EG15" s="190"/>
      <c r="EH15" s="190"/>
      <c r="EI15" s="190"/>
      <c r="EJ15" s="190"/>
      <c r="EK15" s="190"/>
      <c r="EL15" s="190"/>
      <c r="EM15" s="190"/>
      <c r="EN15" s="190"/>
      <c r="EO15" s="190"/>
      <c r="EP15" s="190"/>
      <c r="EQ15" s="190"/>
      <c r="ER15" s="190"/>
      <c r="ES15" s="190"/>
      <c r="ET15" s="190"/>
      <c r="EU15" s="190"/>
      <c r="EV15" s="190"/>
      <c r="EW15" s="190"/>
      <c r="EX15" s="190"/>
      <c r="EY15" s="190"/>
      <c r="EZ15" s="190"/>
      <c r="FA15" s="190"/>
      <c r="FB15" s="190"/>
      <c r="FC15" s="190"/>
      <c r="FD15" s="190"/>
      <c r="FE15" s="190"/>
      <c r="FF15" s="190"/>
      <c r="FG15" s="190"/>
      <c r="FH15" s="190"/>
      <c r="FI15" s="190"/>
      <c r="FJ15" s="190"/>
      <c r="FK15" s="190"/>
      <c r="FL15" s="190"/>
      <c r="FM15" s="190"/>
      <c r="FN15" s="190"/>
      <c r="FO15" s="190"/>
      <c r="FP15" s="190"/>
      <c r="FQ15" s="190"/>
      <c r="FR15" s="190"/>
      <c r="FS15" s="190"/>
      <c r="FT15" s="190"/>
      <c r="FU15" s="190"/>
      <c r="FV15" s="190"/>
      <c r="FW15" s="190"/>
      <c r="FX15" s="190"/>
      <c r="FY15" s="190"/>
      <c r="FZ15" s="190"/>
      <c r="GA15" s="190"/>
      <c r="GB15" s="190"/>
      <c r="GC15" s="190"/>
      <c r="GD15" s="190"/>
      <c r="GE15" s="190"/>
      <c r="GF15" s="190"/>
      <c r="GG15" s="190"/>
      <c r="GH15" s="190"/>
      <c r="GI15" s="190"/>
      <c r="GJ15" s="190"/>
      <c r="GK15" s="190"/>
      <c r="GL15" s="190"/>
      <c r="GM15" s="190"/>
      <c r="GN15" s="190"/>
      <c r="GO15" s="190"/>
      <c r="GP15" s="190"/>
      <c r="GQ15" s="190"/>
      <c r="GR15" s="190"/>
      <c r="GS15" s="190"/>
      <c r="GT15" s="190"/>
      <c r="GU15" s="190"/>
      <c r="GV15" s="190"/>
      <c r="GW15" s="190"/>
      <c r="GX15" s="190"/>
      <c r="GY15" s="190"/>
      <c r="GZ15" s="190"/>
      <c r="HA15" s="190"/>
      <c r="HB15" s="190"/>
      <c r="HC15" s="190"/>
      <c r="HD15" s="190"/>
      <c r="HE15" s="190"/>
      <c r="HF15" s="190"/>
      <c r="HG15" s="190"/>
      <c r="HH15" s="190"/>
      <c r="HI15" s="190"/>
      <c r="HJ15" s="190"/>
      <c r="HK15" s="190"/>
      <c r="HL15" s="190"/>
      <c r="HM15" s="190"/>
      <c r="HN15" s="190"/>
      <c r="HO15" s="190"/>
      <c r="HP15" s="190"/>
      <c r="HQ15" s="190"/>
      <c r="HR15" s="190"/>
      <c r="HS15" s="190"/>
      <c r="HT15" s="190"/>
      <c r="HU15" s="190"/>
      <c r="HV15" s="190"/>
      <c r="HW15" s="190"/>
      <c r="HX15" s="190"/>
      <c r="HY15" s="190"/>
      <c r="HZ15" s="190"/>
      <c r="IA15" s="190"/>
      <c r="IB15" s="190"/>
      <c r="IC15" s="190"/>
      <c r="ID15" s="190"/>
      <c r="IE15" s="190"/>
      <c r="IF15" s="190"/>
    </row>
    <row r="16" spans="1:240" s="165" customFormat="1" ht="14.25" thickBot="1" x14ac:dyDescent="0.35">
      <c r="A16" s="163"/>
      <c r="B16" s="147">
        <v>3761</v>
      </c>
      <c r="C16" s="146" t="s">
        <v>127</v>
      </c>
      <c r="D16" s="183"/>
      <c r="E16" s="182"/>
      <c r="F16" s="181">
        <f t="shared" ref="F16:S16" si="6">SUM(F17:F18)</f>
        <v>2000000</v>
      </c>
      <c r="G16" s="181">
        <f t="shared" si="6"/>
        <v>0</v>
      </c>
      <c r="H16" s="181">
        <f t="shared" si="6"/>
        <v>0</v>
      </c>
      <c r="I16" s="181">
        <f t="shared" si="6"/>
        <v>0</v>
      </c>
      <c r="J16" s="181">
        <f t="shared" si="6"/>
        <v>0</v>
      </c>
      <c r="K16" s="181">
        <f t="shared" si="6"/>
        <v>0</v>
      </c>
      <c r="L16" s="181">
        <f t="shared" si="6"/>
        <v>0</v>
      </c>
      <c r="M16" s="181">
        <f t="shared" si="6"/>
        <v>333333.33333333331</v>
      </c>
      <c r="N16" s="181">
        <f t="shared" si="6"/>
        <v>333333.33333333331</v>
      </c>
      <c r="O16" s="181">
        <f t="shared" si="6"/>
        <v>333333.33333333331</v>
      </c>
      <c r="P16" s="181">
        <f t="shared" si="6"/>
        <v>333333.33333333331</v>
      </c>
      <c r="Q16" s="181">
        <f t="shared" si="6"/>
        <v>333333.33333333331</v>
      </c>
      <c r="R16" s="181">
        <f t="shared" si="6"/>
        <v>333333.33333333331</v>
      </c>
      <c r="S16" s="181">
        <f t="shared" si="6"/>
        <v>1999999.9999999998</v>
      </c>
    </row>
    <row r="17" spans="1:19" s="178" customFormat="1" x14ac:dyDescent="0.3">
      <c r="A17" s="177"/>
      <c r="B17" s="179">
        <v>3761</v>
      </c>
      <c r="C17" s="180" t="str">
        <f>+'[7]COSTEO DE ACTIVIDADES'!$G$17</f>
        <v>Viaticos Internacionales</v>
      </c>
      <c r="D17" s="179">
        <v>1</v>
      </c>
      <c r="E17" s="150">
        <v>2000000</v>
      </c>
      <c r="F17" s="150">
        <f>+D17*E17</f>
        <v>2000000</v>
      </c>
      <c r="G17" s="149">
        <v>0</v>
      </c>
      <c r="H17" s="149">
        <f>G17</f>
        <v>0</v>
      </c>
      <c r="I17" s="149">
        <f t="shared" ref="I17:N18" si="7">H17</f>
        <v>0</v>
      </c>
      <c r="J17" s="149">
        <f t="shared" si="7"/>
        <v>0</v>
      </c>
      <c r="K17" s="149">
        <f t="shared" si="7"/>
        <v>0</v>
      </c>
      <c r="L17" s="149">
        <f t="shared" si="7"/>
        <v>0</v>
      </c>
      <c r="M17" s="149">
        <f>+F17/6</f>
        <v>333333.33333333331</v>
      </c>
      <c r="N17" s="149">
        <f t="shared" si="7"/>
        <v>333333.33333333331</v>
      </c>
      <c r="O17" s="149">
        <f>N17</f>
        <v>333333.33333333331</v>
      </c>
      <c r="P17" s="149">
        <f t="shared" ref="P17:R18" si="8">O17</f>
        <v>333333.33333333331</v>
      </c>
      <c r="Q17" s="149">
        <f t="shared" si="8"/>
        <v>333333.33333333331</v>
      </c>
      <c r="R17" s="149">
        <f t="shared" si="8"/>
        <v>333333.33333333331</v>
      </c>
      <c r="S17" s="149">
        <f>SUM(G17:R17)</f>
        <v>1999999.9999999998</v>
      </c>
    </row>
    <row r="18" spans="1:19" s="178" customFormat="1" x14ac:dyDescent="0.3">
      <c r="A18" s="177"/>
      <c r="B18" s="179"/>
      <c r="C18" s="180"/>
      <c r="D18" s="179"/>
      <c r="E18" s="150"/>
      <c r="F18" s="150">
        <f>D18*E18</f>
        <v>0</v>
      </c>
      <c r="G18" s="149">
        <f>F18/12</f>
        <v>0</v>
      </c>
      <c r="H18" s="149">
        <f>G18</f>
        <v>0</v>
      </c>
      <c r="I18" s="149">
        <f t="shared" si="7"/>
        <v>0</v>
      </c>
      <c r="J18" s="149">
        <f t="shared" si="7"/>
        <v>0</v>
      </c>
      <c r="K18" s="149">
        <f t="shared" si="7"/>
        <v>0</v>
      </c>
      <c r="L18" s="149">
        <f t="shared" si="7"/>
        <v>0</v>
      </c>
      <c r="M18" s="149">
        <f t="shared" si="7"/>
        <v>0</v>
      </c>
      <c r="N18" s="149">
        <f t="shared" si="7"/>
        <v>0</v>
      </c>
      <c r="O18" s="149">
        <f>N18</f>
        <v>0</v>
      </c>
      <c r="P18" s="149">
        <f t="shared" si="8"/>
        <v>0</v>
      </c>
      <c r="Q18" s="149">
        <f t="shared" si="8"/>
        <v>0</v>
      </c>
      <c r="R18" s="149">
        <f t="shared" si="8"/>
        <v>0</v>
      </c>
      <c r="S18" s="149">
        <f>SUM(G18:R18)</f>
        <v>0</v>
      </c>
    </row>
    <row r="19" spans="1:19" s="165" customFormat="1" ht="14.25" thickBot="1" x14ac:dyDescent="0.35">
      <c r="A19" s="163"/>
      <c r="B19" s="147">
        <v>3791</v>
      </c>
      <c r="C19" s="146" t="s">
        <v>126</v>
      </c>
      <c r="D19" s="183"/>
      <c r="E19" s="182"/>
      <c r="F19" s="181">
        <f t="shared" ref="F19:S19" si="9">SUM(F20:F21)</f>
        <v>420000</v>
      </c>
      <c r="G19" s="181">
        <f t="shared" si="9"/>
        <v>35000</v>
      </c>
      <c r="H19" s="181">
        <f t="shared" si="9"/>
        <v>35000</v>
      </c>
      <c r="I19" s="181">
        <f t="shared" si="9"/>
        <v>35000</v>
      </c>
      <c r="J19" s="181">
        <f t="shared" si="9"/>
        <v>35000</v>
      </c>
      <c r="K19" s="181">
        <f t="shared" si="9"/>
        <v>35000</v>
      </c>
      <c r="L19" s="181">
        <f t="shared" si="9"/>
        <v>35000</v>
      </c>
      <c r="M19" s="181">
        <f t="shared" si="9"/>
        <v>35000</v>
      </c>
      <c r="N19" s="181">
        <f t="shared" si="9"/>
        <v>35000</v>
      </c>
      <c r="O19" s="181">
        <f t="shared" si="9"/>
        <v>35000</v>
      </c>
      <c r="P19" s="181">
        <f t="shared" si="9"/>
        <v>35000</v>
      </c>
      <c r="Q19" s="181">
        <f t="shared" si="9"/>
        <v>35000</v>
      </c>
      <c r="R19" s="181">
        <f t="shared" si="9"/>
        <v>35000</v>
      </c>
      <c r="S19" s="181">
        <f t="shared" si="9"/>
        <v>420000</v>
      </c>
    </row>
    <row r="20" spans="1:19" s="178" customFormat="1" x14ac:dyDescent="0.3">
      <c r="A20" s="177"/>
      <c r="B20" s="179">
        <v>3791</v>
      </c>
      <c r="C20" s="180" t="str">
        <f>+'[7]COSTEO DE ACTIVIDADES'!$G$18</f>
        <v>Fletes Internacionales</v>
      </c>
      <c r="D20" s="179">
        <v>1</v>
      </c>
      <c r="E20" s="150">
        <v>420000</v>
      </c>
      <c r="F20" s="150">
        <f>D20*E20</f>
        <v>420000</v>
      </c>
      <c r="G20" s="149">
        <f>F20/12</f>
        <v>35000</v>
      </c>
      <c r="H20" s="149">
        <f>G20</f>
        <v>35000</v>
      </c>
      <c r="I20" s="149">
        <f t="shared" ref="I20:R20" si="10">H20</f>
        <v>35000</v>
      </c>
      <c r="J20" s="149">
        <f t="shared" si="10"/>
        <v>35000</v>
      </c>
      <c r="K20" s="149">
        <f t="shared" si="10"/>
        <v>35000</v>
      </c>
      <c r="L20" s="149">
        <f t="shared" si="10"/>
        <v>35000</v>
      </c>
      <c r="M20" s="149">
        <f t="shared" si="10"/>
        <v>35000</v>
      </c>
      <c r="N20" s="149">
        <f t="shared" si="10"/>
        <v>35000</v>
      </c>
      <c r="O20" s="149">
        <f t="shared" si="10"/>
        <v>35000</v>
      </c>
      <c r="P20" s="149">
        <f t="shared" si="10"/>
        <v>35000</v>
      </c>
      <c r="Q20" s="149">
        <f t="shared" si="10"/>
        <v>35000</v>
      </c>
      <c r="R20" s="149">
        <f t="shared" si="10"/>
        <v>35000</v>
      </c>
      <c r="S20" s="149">
        <f>SUM(G20:R20)</f>
        <v>420000</v>
      </c>
    </row>
    <row r="21" spans="1:19" s="178" customFormat="1" x14ac:dyDescent="0.3">
      <c r="A21" s="177"/>
      <c r="B21" s="179"/>
      <c r="C21" s="180"/>
      <c r="D21" s="179"/>
      <c r="E21" s="150"/>
      <c r="F21" s="150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</row>
    <row r="22" spans="1:19" s="165" customFormat="1" ht="14.25" thickBot="1" x14ac:dyDescent="0.35">
      <c r="A22" s="163"/>
      <c r="B22" s="167"/>
      <c r="C22" s="167" t="s">
        <v>98</v>
      </c>
      <c r="D22" s="167"/>
      <c r="E22" s="166"/>
      <c r="F22" s="166">
        <f t="shared" ref="F22:S22" si="11">+F10+F13+F16+F19</f>
        <v>3170000</v>
      </c>
      <c r="G22" s="166">
        <f t="shared" si="11"/>
        <v>47500</v>
      </c>
      <c r="H22" s="166">
        <f t="shared" si="11"/>
        <v>47500</v>
      </c>
      <c r="I22" s="166">
        <f t="shared" si="11"/>
        <v>47500</v>
      </c>
      <c r="J22" s="166">
        <f t="shared" si="11"/>
        <v>47500</v>
      </c>
      <c r="K22" s="166">
        <f t="shared" si="11"/>
        <v>47500</v>
      </c>
      <c r="L22" s="166">
        <f t="shared" si="11"/>
        <v>47500</v>
      </c>
      <c r="M22" s="166">
        <f t="shared" si="11"/>
        <v>480833.33333333331</v>
      </c>
      <c r="N22" s="166">
        <f t="shared" si="11"/>
        <v>480833.33333333331</v>
      </c>
      <c r="O22" s="166">
        <f t="shared" si="11"/>
        <v>480833.33333333331</v>
      </c>
      <c r="P22" s="166">
        <f t="shared" si="11"/>
        <v>480833.33333333331</v>
      </c>
      <c r="Q22" s="166">
        <f t="shared" si="11"/>
        <v>480833.33333333331</v>
      </c>
      <c r="R22" s="166">
        <f t="shared" si="11"/>
        <v>480833.33333333331</v>
      </c>
      <c r="S22" s="166">
        <f t="shared" si="11"/>
        <v>3170000</v>
      </c>
    </row>
    <row r="23" spans="1:19" ht="14.25" thickTop="1" x14ac:dyDescent="0.3">
      <c r="S23" s="161">
        <f>+S22-F22</f>
        <v>0</v>
      </c>
    </row>
    <row r="31" spans="1:19" x14ac:dyDescent="0.3">
      <c r="A31" s="160"/>
      <c r="B31" s="160"/>
      <c r="D31" s="160"/>
      <c r="E31" s="164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1:19" x14ac:dyDescent="0.3">
      <c r="A32" s="160"/>
      <c r="B32" s="160"/>
      <c r="D32" s="160"/>
      <c r="E32" s="164"/>
      <c r="F32" s="164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1:19" x14ac:dyDescent="0.3">
      <c r="A33" s="160"/>
      <c r="B33" s="160"/>
      <c r="D33" s="160"/>
      <c r="E33" s="164"/>
      <c r="F33" s="164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</row>
    <row r="34" spans="1:19" x14ac:dyDescent="0.3">
      <c r="A34" s="160"/>
      <c r="B34" s="160"/>
      <c r="D34" s="160"/>
      <c r="E34" s="164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</row>
    <row r="35" spans="1:19" x14ac:dyDescent="0.3">
      <c r="A35" s="160"/>
      <c r="B35" s="160"/>
      <c r="D35" s="160"/>
      <c r="E35" s="164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</row>
    <row r="36" spans="1:19" x14ac:dyDescent="0.3">
      <c r="A36" s="160"/>
      <c r="B36" s="160"/>
      <c r="D36" s="160"/>
      <c r="E36" s="164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</row>
    <row r="37" spans="1:19" x14ac:dyDescent="0.3">
      <c r="A37" s="160"/>
      <c r="B37" s="160"/>
      <c r="D37" s="160"/>
      <c r="E37" s="164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</row>
  </sheetData>
  <mergeCells count="5">
    <mergeCell ref="B2:F2"/>
    <mergeCell ref="B3:F3"/>
    <mergeCell ref="B4:F4"/>
    <mergeCell ref="B5:F5"/>
    <mergeCell ref="G7:S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0"/>
  <sheetViews>
    <sheetView showWhiteSpace="0" topLeftCell="A13" zoomScale="80" zoomScaleNormal="80" zoomScaleSheetLayoutView="50" zoomScalePageLayoutView="70" workbookViewId="0">
      <selection activeCell="A47" sqref="A47:XFD47"/>
    </sheetView>
  </sheetViews>
  <sheetFormatPr baseColWidth="10" defaultColWidth="11.42578125" defaultRowHeight="15" x14ac:dyDescent="0.25"/>
  <cols>
    <col min="1" max="1" width="15" style="1" customWidth="1"/>
    <col min="2" max="2" width="11.28515625" style="1" customWidth="1"/>
    <col min="3" max="3" width="19.7109375" style="1" customWidth="1"/>
    <col min="4" max="4" width="23.5703125" style="3" customWidth="1"/>
    <col min="5" max="5" width="11.5703125" style="1" customWidth="1"/>
    <col min="6" max="6" width="19.7109375" style="1" customWidth="1"/>
    <col min="7" max="7" width="11.42578125" style="1" customWidth="1"/>
    <col min="8" max="8" width="14.42578125" style="1" customWidth="1"/>
    <col min="9" max="9" width="11.42578125" style="1" hidden="1" customWidth="1"/>
    <col min="10" max="10" width="13.28515625" style="1" customWidth="1"/>
    <col min="11" max="12" width="17" style="1" customWidth="1"/>
    <col min="13" max="13" width="15.140625" style="1" customWidth="1"/>
    <col min="14" max="14" width="15.42578125" style="1" customWidth="1"/>
    <col min="15" max="15" width="16.140625" style="1" customWidth="1"/>
    <col min="16" max="16" width="13.140625" style="2" customWidth="1"/>
    <col min="17" max="16384" width="11.42578125" style="1"/>
  </cols>
  <sheetData>
    <row r="1" spans="1:18" s="55" customFormat="1" x14ac:dyDescent="0.3">
      <c r="A1" s="7"/>
      <c r="B1" s="7"/>
      <c r="C1" s="7"/>
      <c r="D1" s="9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5"/>
      <c r="Q1" s="14"/>
      <c r="R1" s="14"/>
    </row>
    <row r="2" spans="1:18" s="55" customFormat="1" ht="16.5" customHeight="1" x14ac:dyDescent="0.3">
      <c r="A2" s="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14"/>
    </row>
    <row r="3" spans="1:18" s="55" customFormat="1" x14ac:dyDescent="0.3">
      <c r="A3" s="7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15"/>
      <c r="Q3" s="14"/>
      <c r="R3" s="14"/>
    </row>
    <row r="4" spans="1:18" s="55" customFormat="1" x14ac:dyDescent="0.3">
      <c r="A4" s="7"/>
      <c r="B4" s="7"/>
      <c r="C4" s="7"/>
      <c r="D4" s="9"/>
      <c r="E4" s="7"/>
      <c r="F4" s="235" t="s">
        <v>53</v>
      </c>
      <c r="G4" s="235"/>
      <c r="H4" s="235"/>
      <c r="I4" s="235"/>
      <c r="J4" s="235"/>
      <c r="K4" s="235"/>
      <c r="L4" s="235"/>
      <c r="M4" s="235"/>
      <c r="N4" s="235"/>
      <c r="O4" s="235"/>
      <c r="P4" s="15"/>
      <c r="Q4" s="14"/>
      <c r="R4" s="14"/>
    </row>
    <row r="5" spans="1:18" s="55" customFormat="1" x14ac:dyDescent="0.3">
      <c r="A5" s="7"/>
      <c r="B5" s="7"/>
      <c r="C5" s="7"/>
      <c r="D5" s="9"/>
      <c r="E5" s="7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15"/>
      <c r="Q5" s="14"/>
      <c r="R5" s="14"/>
    </row>
    <row r="6" spans="1:18" ht="15.75" x14ac:dyDescent="0.3">
      <c r="A6" s="7"/>
      <c r="B6" s="7"/>
      <c r="C6" s="7"/>
      <c r="D6" s="9"/>
      <c r="E6" s="7"/>
      <c r="F6" s="54"/>
      <c r="G6" s="54"/>
      <c r="H6" s="54"/>
      <c r="I6" s="54"/>
      <c r="J6" s="54"/>
      <c r="K6" s="54"/>
      <c r="L6" s="54"/>
      <c r="M6" s="54"/>
      <c r="N6" s="54"/>
      <c r="O6" s="54"/>
      <c r="P6" s="15"/>
      <c r="Q6" s="14"/>
      <c r="R6" s="14"/>
    </row>
    <row r="7" spans="1:18" ht="15.75" x14ac:dyDescent="0.3">
      <c r="A7" s="7"/>
      <c r="B7" s="7"/>
      <c r="C7" s="7"/>
      <c r="D7" s="9"/>
      <c r="E7" s="7"/>
      <c r="F7" s="54"/>
      <c r="G7" s="54"/>
      <c r="H7" s="54"/>
      <c r="I7" s="54"/>
      <c r="J7" s="54"/>
      <c r="K7" s="54"/>
      <c r="L7" s="54"/>
      <c r="M7" s="54"/>
      <c r="N7" s="54"/>
      <c r="O7" s="54"/>
      <c r="P7" s="15"/>
      <c r="Q7" s="14"/>
      <c r="R7" s="14"/>
    </row>
    <row r="8" spans="1:18" ht="15.75" x14ac:dyDescent="0.3">
      <c r="A8" s="7"/>
      <c r="B8" s="7"/>
      <c r="C8" s="7"/>
      <c r="D8" s="9"/>
      <c r="E8" s="7"/>
      <c r="F8" s="54"/>
      <c r="G8" s="54"/>
      <c r="H8" s="54"/>
      <c r="I8" s="54"/>
      <c r="J8" s="54"/>
      <c r="K8" s="54"/>
      <c r="L8" s="54"/>
      <c r="M8" s="54"/>
      <c r="N8" s="54"/>
      <c r="O8" s="54"/>
      <c r="P8" s="15"/>
      <c r="Q8" s="14"/>
      <c r="R8" s="14"/>
    </row>
    <row r="9" spans="1:18" ht="15.75" x14ac:dyDescent="0.3">
      <c r="B9" s="53"/>
      <c r="C9" s="53"/>
      <c r="D9" s="52" t="s">
        <v>52</v>
      </c>
      <c r="E9" s="215" t="s">
        <v>207</v>
      </c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50"/>
      <c r="Q9" s="14"/>
      <c r="R9" s="14"/>
    </row>
    <row r="10" spans="1:18" ht="15.75" x14ac:dyDescent="0.3">
      <c r="B10" s="53"/>
      <c r="C10" s="53"/>
      <c r="D10" s="52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0"/>
      <c r="Q10" s="14"/>
      <c r="R10" s="14"/>
    </row>
    <row r="11" spans="1:18" ht="15.75" customHeight="1" x14ac:dyDescent="0.3">
      <c r="A11" s="7"/>
      <c r="B11" s="228" t="s">
        <v>51</v>
      </c>
      <c r="C11" s="228"/>
      <c r="D11" s="228"/>
      <c r="E11" s="237" t="s">
        <v>206</v>
      </c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15"/>
      <c r="Q11" s="14"/>
      <c r="R11" s="14"/>
    </row>
    <row r="12" spans="1:18" ht="15.75" customHeight="1" x14ac:dyDescent="0.3">
      <c r="A12" s="7"/>
      <c r="B12" s="44"/>
      <c r="C12" s="44"/>
      <c r="D12" s="44"/>
      <c r="E12" s="45"/>
      <c r="F12" s="48"/>
      <c r="G12" s="45"/>
      <c r="H12" s="45"/>
      <c r="I12" s="45"/>
      <c r="J12" s="45"/>
      <c r="K12" s="45"/>
      <c r="L12" s="45"/>
      <c r="M12" s="45"/>
      <c r="N12" s="45"/>
      <c r="O12" s="45"/>
      <c r="P12" s="15"/>
      <c r="Q12" s="14"/>
      <c r="R12" s="14"/>
    </row>
    <row r="13" spans="1:18" ht="15.75" customHeight="1" x14ac:dyDescent="0.3">
      <c r="A13" s="7"/>
      <c r="B13" s="228" t="s">
        <v>50</v>
      </c>
      <c r="C13" s="228"/>
      <c r="D13" s="228"/>
      <c r="E13" s="45"/>
      <c r="F13" s="46">
        <v>0.15</v>
      </c>
      <c r="G13" s="45"/>
      <c r="H13" s="45"/>
      <c r="I13" s="45"/>
      <c r="J13" s="45"/>
      <c r="K13" s="45"/>
      <c r="L13" s="45"/>
      <c r="M13" s="45"/>
      <c r="N13" s="45"/>
      <c r="O13" s="45"/>
      <c r="P13" s="15"/>
      <c r="Q13" s="14"/>
      <c r="R13" s="14"/>
    </row>
    <row r="14" spans="1:18" ht="15.75" customHeight="1" x14ac:dyDescent="0.3">
      <c r="A14" s="7"/>
      <c r="B14" s="44"/>
      <c r="C14" s="44"/>
      <c r="D14" s="44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15"/>
      <c r="Q14" s="14"/>
      <c r="R14" s="14"/>
    </row>
    <row r="15" spans="1:18" ht="15.75" customHeight="1" x14ac:dyDescent="0.3">
      <c r="A15" s="7"/>
      <c r="B15" s="231" t="s">
        <v>49</v>
      </c>
      <c r="C15" s="231"/>
      <c r="D15" s="231"/>
      <c r="E15" s="236" t="s">
        <v>205</v>
      </c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15"/>
      <c r="Q15" s="14"/>
      <c r="R15" s="14"/>
    </row>
    <row r="16" spans="1:18" ht="15.75" customHeight="1" x14ac:dyDescent="0.3">
      <c r="A16" s="7"/>
      <c r="B16" s="39"/>
      <c r="C16" s="39"/>
      <c r="D16" s="3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15"/>
      <c r="Q16" s="14"/>
      <c r="R16" s="14"/>
    </row>
    <row r="17" spans="1:19" s="3" customFormat="1" ht="15.75" x14ac:dyDescent="0.3">
      <c r="A17" s="9"/>
      <c r="B17" s="38"/>
      <c r="C17" s="38"/>
      <c r="D17" s="38"/>
      <c r="E17" s="38"/>
      <c r="F17" s="37"/>
      <c r="G17" s="36"/>
      <c r="H17" s="36"/>
      <c r="I17" s="36"/>
      <c r="J17" s="10"/>
      <c r="K17" s="35"/>
      <c r="L17" s="35"/>
      <c r="M17" s="35"/>
      <c r="N17" s="34"/>
      <c r="O17" s="34"/>
      <c r="P17" s="42"/>
      <c r="Q17" s="41"/>
      <c r="R17" s="41"/>
    </row>
    <row r="18" spans="1:19" ht="15.75" x14ac:dyDescent="0.3">
      <c r="A18" s="7"/>
      <c r="B18" s="38"/>
      <c r="C18" s="38"/>
      <c r="D18" s="39" t="s">
        <v>48</v>
      </c>
      <c r="E18" s="215" t="s">
        <v>204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15"/>
      <c r="Q18" s="14"/>
      <c r="R18" s="14"/>
    </row>
    <row r="19" spans="1:19" ht="15.75" x14ac:dyDescent="0.3">
      <c r="A19" s="7"/>
      <c r="B19" s="40"/>
      <c r="C19" s="38"/>
      <c r="D19" s="39"/>
      <c r="E19" s="38"/>
      <c r="F19" s="37"/>
      <c r="G19" s="36"/>
      <c r="H19" s="36"/>
      <c r="I19" s="36"/>
      <c r="J19" s="10"/>
      <c r="K19" s="35"/>
      <c r="L19" s="35"/>
      <c r="M19" s="35"/>
      <c r="N19" s="34"/>
      <c r="O19" s="34"/>
      <c r="P19" s="15"/>
      <c r="Q19" s="14"/>
      <c r="R19" s="14"/>
    </row>
    <row r="20" spans="1:19" ht="15" customHeight="1" x14ac:dyDescent="0.3">
      <c r="A20" s="7"/>
      <c r="B20" s="232" t="s">
        <v>47</v>
      </c>
      <c r="C20" s="218" t="s">
        <v>46</v>
      </c>
      <c r="D20" s="219"/>
      <c r="E20" s="219"/>
      <c r="F20" s="219"/>
      <c r="G20" s="219"/>
      <c r="H20" s="219"/>
      <c r="I20" s="219"/>
      <c r="J20" s="219"/>
      <c r="K20" s="219"/>
      <c r="L20" s="220"/>
      <c r="M20" s="238" t="s">
        <v>45</v>
      </c>
      <c r="N20" s="233" t="s">
        <v>44</v>
      </c>
      <c r="O20" s="233"/>
      <c r="P20" s="234"/>
      <c r="Q20" s="14"/>
      <c r="R20" s="7"/>
    </row>
    <row r="21" spans="1:19" ht="16.5" customHeight="1" x14ac:dyDescent="0.3">
      <c r="A21" s="7"/>
      <c r="B21" s="232"/>
      <c r="C21" s="221"/>
      <c r="D21" s="222"/>
      <c r="E21" s="222"/>
      <c r="F21" s="222"/>
      <c r="G21" s="222"/>
      <c r="H21" s="222"/>
      <c r="I21" s="222"/>
      <c r="J21" s="222"/>
      <c r="K21" s="222"/>
      <c r="L21" s="223"/>
      <c r="M21" s="239"/>
      <c r="N21" s="233"/>
      <c r="O21" s="233"/>
      <c r="P21" s="234"/>
      <c r="Q21" s="14"/>
      <c r="R21" s="7"/>
    </row>
    <row r="22" spans="1:19" ht="17.25" customHeight="1" x14ac:dyDescent="0.3">
      <c r="A22" s="7"/>
      <c r="B22" s="232"/>
      <c r="C22" s="224"/>
      <c r="D22" s="225"/>
      <c r="E22" s="225"/>
      <c r="F22" s="225"/>
      <c r="G22" s="225"/>
      <c r="H22" s="225"/>
      <c r="I22" s="225"/>
      <c r="J22" s="225"/>
      <c r="K22" s="225"/>
      <c r="L22" s="226"/>
      <c r="M22" s="240"/>
      <c r="N22" s="32" t="s">
        <v>43</v>
      </c>
      <c r="O22" s="32" t="s">
        <v>42</v>
      </c>
      <c r="P22" s="234"/>
      <c r="Q22" s="14"/>
      <c r="R22" s="7"/>
    </row>
    <row r="23" spans="1:19" ht="15.75" x14ac:dyDescent="0.3">
      <c r="A23" s="7"/>
      <c r="B23" s="27" t="s">
        <v>41</v>
      </c>
      <c r="C23" s="216" t="s">
        <v>40</v>
      </c>
      <c r="D23" s="217"/>
      <c r="E23" s="217"/>
      <c r="F23" s="217"/>
      <c r="G23" s="217"/>
      <c r="H23" s="217"/>
      <c r="I23" s="217"/>
      <c r="J23" s="217"/>
      <c r="K23" s="217"/>
      <c r="L23" s="26"/>
      <c r="M23" s="25">
        <v>420</v>
      </c>
      <c r="N23" s="24">
        <v>42795</v>
      </c>
      <c r="O23" s="23">
        <v>43039</v>
      </c>
      <c r="P23" s="234"/>
      <c r="Q23" s="14"/>
      <c r="R23" s="7"/>
    </row>
    <row r="24" spans="1:19" ht="15.75" x14ac:dyDescent="0.3">
      <c r="A24" s="7"/>
      <c r="B24" s="27" t="s">
        <v>39</v>
      </c>
      <c r="C24" s="216" t="s">
        <v>38</v>
      </c>
      <c r="D24" s="217"/>
      <c r="E24" s="217"/>
      <c r="F24" s="217"/>
      <c r="G24" s="217"/>
      <c r="H24" s="217"/>
      <c r="I24" s="217"/>
      <c r="J24" s="217"/>
      <c r="K24" s="217"/>
      <c r="L24" s="26"/>
      <c r="M24" s="25">
        <v>359</v>
      </c>
      <c r="N24" s="24">
        <v>42736</v>
      </c>
      <c r="O24" s="23">
        <v>43100</v>
      </c>
      <c r="P24" s="22"/>
      <c r="Q24" s="230"/>
      <c r="R24" s="230"/>
      <c r="S24" s="29"/>
    </row>
    <row r="25" spans="1:19" ht="15.75" x14ac:dyDescent="0.3">
      <c r="A25" s="7"/>
      <c r="B25" s="27" t="s">
        <v>37</v>
      </c>
      <c r="C25" s="216" t="s">
        <v>36</v>
      </c>
      <c r="D25" s="217"/>
      <c r="E25" s="217"/>
      <c r="F25" s="217"/>
      <c r="G25" s="217"/>
      <c r="H25" s="217"/>
      <c r="I25" s="217"/>
      <c r="J25" s="217"/>
      <c r="K25" s="217"/>
      <c r="L25" s="26"/>
      <c r="M25" s="25">
        <v>510</v>
      </c>
      <c r="N25" s="24">
        <v>42736</v>
      </c>
      <c r="O25" s="23">
        <v>43100</v>
      </c>
      <c r="P25" s="22"/>
      <c r="Q25" s="14"/>
      <c r="R25" s="7"/>
    </row>
    <row r="26" spans="1:19" ht="15.75" x14ac:dyDescent="0.3">
      <c r="A26" s="7"/>
      <c r="B26" s="27" t="s">
        <v>35</v>
      </c>
      <c r="C26" s="216" t="s">
        <v>34</v>
      </c>
      <c r="D26" s="217"/>
      <c r="E26" s="217"/>
      <c r="F26" s="217"/>
      <c r="G26" s="217"/>
      <c r="H26" s="217"/>
      <c r="I26" s="217"/>
      <c r="J26" s="217"/>
      <c r="K26" s="217"/>
      <c r="L26" s="26"/>
      <c r="M26" s="25">
        <v>7</v>
      </c>
      <c r="N26" s="24">
        <v>42736</v>
      </c>
      <c r="O26" s="23">
        <v>43100</v>
      </c>
      <c r="P26" s="22"/>
      <c r="Q26" s="14"/>
      <c r="R26" s="7"/>
    </row>
    <row r="27" spans="1:19" ht="15.75" x14ac:dyDescent="0.3">
      <c r="A27" s="7"/>
      <c r="B27" s="27" t="s">
        <v>33</v>
      </c>
      <c r="C27" s="216" t="s">
        <v>32</v>
      </c>
      <c r="D27" s="217"/>
      <c r="E27" s="217"/>
      <c r="F27" s="217"/>
      <c r="G27" s="217"/>
      <c r="H27" s="217"/>
      <c r="I27" s="217"/>
      <c r="J27" s="217"/>
      <c r="K27" s="217"/>
      <c r="L27" s="26"/>
      <c r="M27" s="25">
        <v>4</v>
      </c>
      <c r="N27" s="24">
        <v>42736</v>
      </c>
      <c r="O27" s="23">
        <v>43100</v>
      </c>
      <c r="P27" s="22"/>
      <c r="Q27" s="14"/>
      <c r="R27" s="7"/>
    </row>
    <row r="28" spans="1:19" ht="15.75" x14ac:dyDescent="0.3">
      <c r="A28" s="7"/>
      <c r="B28" s="27" t="s">
        <v>31</v>
      </c>
      <c r="C28" s="216" t="s">
        <v>30</v>
      </c>
      <c r="D28" s="217"/>
      <c r="E28" s="217"/>
      <c r="F28" s="217"/>
      <c r="G28" s="217"/>
      <c r="H28" s="217"/>
      <c r="I28" s="217"/>
      <c r="J28" s="217"/>
      <c r="K28" s="217"/>
      <c r="L28" s="26"/>
      <c r="M28" s="25">
        <v>157</v>
      </c>
      <c r="N28" s="24">
        <v>42736</v>
      </c>
      <c r="O28" s="23">
        <v>43100</v>
      </c>
      <c r="P28" s="22"/>
      <c r="Q28" s="14"/>
      <c r="R28" s="7"/>
    </row>
    <row r="29" spans="1:19" ht="15.75" x14ac:dyDescent="0.3">
      <c r="A29" s="7"/>
      <c r="B29" s="27" t="s">
        <v>29</v>
      </c>
      <c r="C29" s="216" t="s">
        <v>28</v>
      </c>
      <c r="D29" s="217"/>
      <c r="E29" s="217"/>
      <c r="F29" s="217"/>
      <c r="G29" s="217"/>
      <c r="H29" s="217"/>
      <c r="I29" s="217"/>
      <c r="J29" s="217"/>
      <c r="K29" s="217"/>
      <c r="L29" s="26"/>
      <c r="M29" s="25">
        <v>144</v>
      </c>
      <c r="N29" s="24">
        <v>42736</v>
      </c>
      <c r="O29" s="23">
        <v>43100</v>
      </c>
      <c r="P29" s="22"/>
      <c r="Q29" s="14"/>
      <c r="R29" s="7"/>
    </row>
    <row r="30" spans="1:19" ht="15.75" x14ac:dyDescent="0.3">
      <c r="A30" s="7"/>
      <c r="B30" s="27" t="s">
        <v>27</v>
      </c>
      <c r="C30" s="216" t="s">
        <v>26</v>
      </c>
      <c r="D30" s="217"/>
      <c r="E30" s="217"/>
      <c r="F30" s="217"/>
      <c r="G30" s="217"/>
      <c r="H30" s="217"/>
      <c r="I30" s="217"/>
      <c r="J30" s="217"/>
      <c r="K30" s="217"/>
      <c r="L30" s="26"/>
      <c r="M30" s="25">
        <v>171</v>
      </c>
      <c r="N30" s="24">
        <v>42736</v>
      </c>
      <c r="O30" s="23">
        <v>43100</v>
      </c>
      <c r="P30" s="22"/>
      <c r="Q30" s="14"/>
      <c r="R30" s="7"/>
    </row>
    <row r="31" spans="1:19" ht="15.75" x14ac:dyDescent="0.3">
      <c r="A31" s="7"/>
      <c r="B31" s="27" t="s">
        <v>25</v>
      </c>
      <c r="C31" s="216" t="s">
        <v>24</v>
      </c>
      <c r="D31" s="217"/>
      <c r="E31" s="217"/>
      <c r="F31" s="217"/>
      <c r="G31" s="217"/>
      <c r="H31" s="217"/>
      <c r="I31" s="217"/>
      <c r="J31" s="217"/>
      <c r="K31" s="217"/>
      <c r="L31" s="26"/>
      <c r="M31" s="25">
        <v>865</v>
      </c>
      <c r="N31" s="24">
        <v>42736</v>
      </c>
      <c r="O31" s="23">
        <v>43100</v>
      </c>
      <c r="P31" s="22"/>
      <c r="Q31" s="14"/>
      <c r="R31" s="7"/>
    </row>
    <row r="32" spans="1:19" ht="15.75" x14ac:dyDescent="0.3">
      <c r="A32" s="7"/>
      <c r="B32" s="27" t="s">
        <v>23</v>
      </c>
      <c r="C32" s="216" t="s">
        <v>22</v>
      </c>
      <c r="D32" s="217"/>
      <c r="E32" s="217"/>
      <c r="F32" s="217"/>
      <c r="G32" s="217"/>
      <c r="H32" s="217"/>
      <c r="I32" s="217"/>
      <c r="J32" s="217"/>
      <c r="K32" s="217"/>
      <c r="L32" s="26"/>
      <c r="M32" s="25">
        <v>110</v>
      </c>
      <c r="N32" s="24">
        <v>42736</v>
      </c>
      <c r="O32" s="23">
        <v>43100</v>
      </c>
      <c r="P32" s="22"/>
      <c r="Q32" s="14"/>
      <c r="R32" s="7"/>
    </row>
    <row r="33" spans="1:18" ht="15.75" x14ac:dyDescent="0.3">
      <c r="A33" s="7"/>
      <c r="B33" s="27" t="s">
        <v>21</v>
      </c>
      <c r="C33" s="216" t="s">
        <v>20</v>
      </c>
      <c r="D33" s="217"/>
      <c r="E33" s="217"/>
      <c r="F33" s="217"/>
      <c r="G33" s="217"/>
      <c r="H33" s="217"/>
      <c r="I33" s="217"/>
      <c r="J33" s="217"/>
      <c r="K33" s="217"/>
      <c r="L33" s="26"/>
      <c r="M33" s="25">
        <v>128</v>
      </c>
      <c r="N33" s="24">
        <v>42736</v>
      </c>
      <c r="O33" s="23">
        <v>43100</v>
      </c>
      <c r="P33" s="22"/>
      <c r="Q33" s="14"/>
      <c r="R33" s="7"/>
    </row>
    <row r="34" spans="1:18" ht="15.75" x14ac:dyDescent="0.3">
      <c r="A34" s="7"/>
      <c r="B34" s="27" t="s">
        <v>19</v>
      </c>
      <c r="C34" s="216" t="s">
        <v>18</v>
      </c>
      <c r="D34" s="217"/>
      <c r="E34" s="217"/>
      <c r="F34" s="217"/>
      <c r="G34" s="217"/>
      <c r="H34" s="217"/>
      <c r="I34" s="217"/>
      <c r="J34" s="217"/>
      <c r="K34" s="217"/>
      <c r="L34" s="26"/>
      <c r="M34" s="25">
        <v>126</v>
      </c>
      <c r="N34" s="24">
        <v>42736</v>
      </c>
      <c r="O34" s="23">
        <v>43100</v>
      </c>
      <c r="P34" s="22"/>
      <c r="Q34" s="14"/>
      <c r="R34" s="7"/>
    </row>
    <row r="35" spans="1:18" ht="15.75" x14ac:dyDescent="0.3">
      <c r="A35" s="7"/>
      <c r="B35" s="27" t="s">
        <v>17</v>
      </c>
      <c r="C35" s="216" t="s">
        <v>16</v>
      </c>
      <c r="D35" s="217"/>
      <c r="E35" s="217"/>
      <c r="F35" s="217"/>
      <c r="G35" s="217"/>
      <c r="H35" s="217"/>
      <c r="I35" s="217"/>
      <c r="J35" s="217"/>
      <c r="K35" s="217"/>
      <c r="L35" s="26"/>
      <c r="M35" s="25">
        <v>1</v>
      </c>
      <c r="N35" s="24">
        <v>42736</v>
      </c>
      <c r="O35" s="23">
        <v>43100</v>
      </c>
      <c r="P35" s="22"/>
      <c r="Q35" s="14"/>
      <c r="R35" s="7"/>
    </row>
    <row r="36" spans="1:18" ht="20.25" customHeight="1" x14ac:dyDescent="0.3">
      <c r="A36" s="7"/>
      <c r="B36" s="27" t="s">
        <v>15</v>
      </c>
      <c r="C36" s="216" t="s">
        <v>14</v>
      </c>
      <c r="D36" s="217"/>
      <c r="E36" s="217"/>
      <c r="F36" s="217"/>
      <c r="G36" s="217"/>
      <c r="H36" s="217"/>
      <c r="I36" s="217"/>
      <c r="J36" s="217"/>
      <c r="K36" s="217"/>
      <c r="L36" s="26"/>
      <c r="M36" s="25">
        <v>10</v>
      </c>
      <c r="N36" s="24">
        <v>42736</v>
      </c>
      <c r="O36" s="23">
        <v>43100</v>
      </c>
      <c r="P36" s="22"/>
      <c r="Q36" s="14"/>
      <c r="R36" s="7"/>
    </row>
    <row r="37" spans="1:18" ht="15.75" x14ac:dyDescent="0.3">
      <c r="A37" s="7"/>
      <c r="B37" s="27" t="s">
        <v>13</v>
      </c>
      <c r="C37" s="216" t="s">
        <v>12</v>
      </c>
      <c r="D37" s="217"/>
      <c r="E37" s="217"/>
      <c r="F37" s="217"/>
      <c r="G37" s="217"/>
      <c r="H37" s="217"/>
      <c r="I37" s="217"/>
      <c r="J37" s="217"/>
      <c r="K37" s="217"/>
      <c r="L37" s="26"/>
      <c r="M37" s="25">
        <v>50</v>
      </c>
      <c r="N37" s="24">
        <v>42736</v>
      </c>
      <c r="O37" s="23">
        <v>43100</v>
      </c>
      <c r="P37" s="22"/>
      <c r="Q37" s="14"/>
      <c r="R37" s="7"/>
    </row>
    <row r="38" spans="1:18" ht="15.75" x14ac:dyDescent="0.3">
      <c r="A38" s="7"/>
      <c r="B38" s="27" t="s">
        <v>11</v>
      </c>
      <c r="C38" s="216" t="s">
        <v>10</v>
      </c>
      <c r="D38" s="217"/>
      <c r="E38" s="217"/>
      <c r="F38" s="217"/>
      <c r="G38" s="217"/>
      <c r="H38" s="217"/>
      <c r="I38" s="217"/>
      <c r="J38" s="217"/>
      <c r="K38" s="217"/>
      <c r="L38" s="26"/>
      <c r="M38" s="28">
        <v>1</v>
      </c>
      <c r="N38" s="24">
        <v>42736</v>
      </c>
      <c r="O38" s="23">
        <v>43100</v>
      </c>
      <c r="P38" s="22"/>
      <c r="Q38" s="14"/>
      <c r="R38" s="7"/>
    </row>
    <row r="39" spans="1:18" ht="24.75" customHeight="1" x14ac:dyDescent="0.3">
      <c r="A39" s="7"/>
      <c r="B39" s="27" t="s">
        <v>9</v>
      </c>
      <c r="C39" s="216" t="s">
        <v>8</v>
      </c>
      <c r="D39" s="217"/>
      <c r="E39" s="217"/>
      <c r="F39" s="217"/>
      <c r="G39" s="217"/>
      <c r="H39" s="217"/>
      <c r="I39" s="217"/>
      <c r="J39" s="217"/>
      <c r="K39" s="217"/>
      <c r="L39" s="227"/>
      <c r="M39" s="25" t="s">
        <v>4</v>
      </c>
      <c r="N39" s="24">
        <v>42979</v>
      </c>
      <c r="O39" s="23">
        <v>43039</v>
      </c>
      <c r="P39" s="22"/>
      <c r="Q39" s="14"/>
      <c r="R39" s="7"/>
    </row>
    <row r="40" spans="1:18" ht="20.25" customHeight="1" x14ac:dyDescent="0.3">
      <c r="A40" s="7"/>
      <c r="B40" s="27" t="s">
        <v>7</v>
      </c>
      <c r="C40" s="216" t="s">
        <v>6</v>
      </c>
      <c r="D40" s="217"/>
      <c r="E40" s="217"/>
      <c r="F40" s="217"/>
      <c r="G40" s="217"/>
      <c r="H40" s="217"/>
      <c r="I40" s="217"/>
      <c r="J40" s="217"/>
      <c r="K40" s="217"/>
      <c r="L40" s="26"/>
      <c r="M40" s="25" t="s">
        <v>4</v>
      </c>
      <c r="N40" s="24">
        <v>43040</v>
      </c>
      <c r="O40" s="23">
        <v>43100</v>
      </c>
      <c r="P40" s="22"/>
      <c r="Q40" s="14"/>
      <c r="R40" s="7"/>
    </row>
    <row r="41" spans="1:18" ht="20.25" customHeight="1" x14ac:dyDescent="0.3">
      <c r="A41" s="7"/>
      <c r="B41" s="27" t="s">
        <v>5</v>
      </c>
      <c r="C41" s="216" t="s">
        <v>203</v>
      </c>
      <c r="D41" s="217"/>
      <c r="E41" s="217"/>
      <c r="F41" s="217"/>
      <c r="G41" s="217"/>
      <c r="H41" s="217"/>
      <c r="I41" s="217"/>
      <c r="J41" s="217"/>
      <c r="K41" s="217"/>
      <c r="L41" s="26"/>
      <c r="M41" s="25" t="s">
        <v>4</v>
      </c>
      <c r="N41" s="24">
        <v>43040</v>
      </c>
      <c r="O41" s="23">
        <v>43100</v>
      </c>
      <c r="P41" s="22"/>
      <c r="Q41" s="14"/>
      <c r="R41" s="7"/>
    </row>
    <row r="42" spans="1:18" ht="15.75" x14ac:dyDescent="0.3">
      <c r="A42" s="7"/>
      <c r="B42" s="9"/>
      <c r="C42" s="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21"/>
      <c r="O42" s="21"/>
      <c r="P42" s="15"/>
      <c r="Q42" s="14"/>
      <c r="R42" s="14"/>
    </row>
    <row r="43" spans="1:18" ht="21" customHeight="1" x14ac:dyDescent="0.3">
      <c r="A43" s="7"/>
      <c r="B43" s="214" t="s">
        <v>3</v>
      </c>
      <c r="C43" s="214"/>
      <c r="D43" s="209" t="s">
        <v>208</v>
      </c>
      <c r="E43" s="209"/>
      <c r="F43" s="209"/>
      <c r="G43" s="209"/>
      <c r="I43" s="16"/>
      <c r="J43" s="16"/>
      <c r="K43" s="16"/>
      <c r="L43" s="16"/>
      <c r="M43" s="16"/>
      <c r="N43" s="16"/>
      <c r="O43" s="16"/>
      <c r="P43" s="15"/>
      <c r="Q43" s="14"/>
      <c r="R43" s="14"/>
    </row>
    <row r="44" spans="1:18" ht="21" customHeight="1" x14ac:dyDescent="0.3">
      <c r="A44" s="7"/>
      <c r="B44" s="18"/>
      <c r="C44" s="19"/>
      <c r="D44" s="18"/>
      <c r="E44" s="18"/>
      <c r="F44" s="18"/>
      <c r="G44" s="17"/>
      <c r="I44" s="16"/>
      <c r="J44" s="16"/>
      <c r="K44" s="16"/>
      <c r="L44" s="16"/>
      <c r="M44" s="16"/>
      <c r="N44" s="16"/>
      <c r="O44" s="16"/>
      <c r="P44" s="15"/>
      <c r="Q44" s="14"/>
      <c r="R44" s="14"/>
    </row>
    <row r="45" spans="1:18" ht="15.75" x14ac:dyDescent="0.3">
      <c r="A45" s="7"/>
      <c r="B45" s="13" t="s">
        <v>1</v>
      </c>
      <c r="C45" s="12"/>
      <c r="D45" s="210" t="s">
        <v>209</v>
      </c>
      <c r="E45" s="213"/>
      <c r="F45" s="213"/>
      <c r="G45" s="213"/>
      <c r="I45" s="10"/>
      <c r="J45" s="10"/>
      <c r="K45" s="10"/>
      <c r="L45" s="10"/>
      <c r="M45" s="10"/>
      <c r="N45" s="10"/>
      <c r="O45" s="10"/>
      <c r="P45" s="8"/>
      <c r="Q45" s="7"/>
      <c r="R45" s="7"/>
    </row>
    <row r="46" spans="1:18" ht="15.75" x14ac:dyDescent="0.3">
      <c r="A46" s="7"/>
      <c r="B46" s="13"/>
      <c r="C46" s="12"/>
      <c r="D46" s="11"/>
      <c r="E46" s="11"/>
      <c r="F46" s="11"/>
      <c r="I46" s="10"/>
      <c r="J46" s="10"/>
      <c r="K46" s="10"/>
      <c r="L46" s="10"/>
      <c r="M46" s="10"/>
      <c r="N46" s="10"/>
      <c r="O46" s="10"/>
      <c r="P46" s="8"/>
      <c r="Q46" s="7"/>
      <c r="R46" s="7"/>
    </row>
    <row r="47" spans="1:18" ht="16.5" customHeight="1" x14ac:dyDescent="0.3">
      <c r="A47" s="4"/>
      <c r="B47" s="4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5"/>
      <c r="Q47" s="4"/>
      <c r="R47" s="4"/>
    </row>
    <row r="48" spans="1:18" ht="16.5" customHeight="1" x14ac:dyDescent="0.3">
      <c r="A48" s="4"/>
      <c r="B48" s="4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5"/>
      <c r="Q48" s="4"/>
      <c r="R48" s="4"/>
    </row>
    <row r="49" spans="1:18" ht="18" customHeight="1" x14ac:dyDescent="0.3">
      <c r="A49" s="4"/>
      <c r="B49" s="4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5"/>
      <c r="Q49" s="4"/>
      <c r="R49" s="4"/>
    </row>
    <row r="50" spans="1:18" ht="16.5" customHeight="1" x14ac:dyDescent="0.3">
      <c r="A50" s="4"/>
      <c r="B50" s="4"/>
      <c r="C50" s="4"/>
      <c r="D50" s="6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5"/>
      <c r="Q50" s="4"/>
      <c r="R50" s="4"/>
    </row>
    <row r="51" spans="1:18" ht="18" customHeight="1" x14ac:dyDescent="0.3">
      <c r="A51" s="4"/>
      <c r="B51" s="4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5"/>
      <c r="Q51" s="4"/>
      <c r="R51" s="4"/>
    </row>
    <row r="52" spans="1:18" ht="16.5" customHeight="1" x14ac:dyDescent="0.3">
      <c r="A52" s="4"/>
      <c r="B52" s="4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5"/>
      <c r="Q52" s="4"/>
      <c r="R52" s="4"/>
    </row>
    <row r="53" spans="1:18" ht="18" customHeight="1" x14ac:dyDescent="0.25"/>
    <row r="54" spans="1:18" ht="16.5" customHeight="1" x14ac:dyDescent="0.25"/>
    <row r="55" spans="1:18" ht="18" customHeight="1" x14ac:dyDescent="0.25"/>
    <row r="56" spans="1:18" ht="18" customHeight="1" x14ac:dyDescent="0.25"/>
    <row r="57" spans="1:18" ht="21.75" customHeight="1" x14ac:dyDescent="0.25"/>
    <row r="58" spans="1:18" ht="15.75" customHeight="1" x14ac:dyDescent="0.25"/>
    <row r="59" spans="1:18" ht="18" customHeight="1" x14ac:dyDescent="0.25"/>
    <row r="60" spans="1:18" ht="18" customHeight="1" x14ac:dyDescent="0.25"/>
    <row r="61" spans="1:18" ht="16.5" customHeight="1" x14ac:dyDescent="0.25"/>
    <row r="62" spans="1:18" ht="16.5" customHeight="1" x14ac:dyDescent="0.25"/>
    <row r="63" spans="1:18" ht="15" customHeight="1" x14ac:dyDescent="0.25"/>
    <row r="64" spans="1:18" ht="15" customHeight="1" x14ac:dyDescent="0.25"/>
    <row r="65" ht="15" customHeight="1" x14ac:dyDescent="0.25"/>
    <row r="66" ht="29.25" customHeight="1" x14ac:dyDescent="0.25"/>
    <row r="67" ht="26.25" customHeight="1" x14ac:dyDescent="0.25"/>
    <row r="68" ht="16.5" customHeight="1" x14ac:dyDescent="0.25"/>
    <row r="69" ht="16.5" customHeight="1" x14ac:dyDescent="0.25"/>
    <row r="70" ht="16.5" customHeight="1" x14ac:dyDescent="0.25"/>
    <row r="71" ht="33.75" customHeight="1" x14ac:dyDescent="0.25"/>
    <row r="72" ht="16.5" customHeight="1" x14ac:dyDescent="0.25"/>
    <row r="73" ht="16.5" customHeight="1" x14ac:dyDescent="0.25"/>
    <row r="74" ht="16.5" customHeight="1" x14ac:dyDescent="0.25"/>
    <row r="75" ht="16.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6.5" customHeight="1" x14ac:dyDescent="0.25"/>
    <row r="81" ht="16.5" customHeight="1" x14ac:dyDescent="0.25"/>
    <row r="82" ht="16.5" customHeight="1" x14ac:dyDescent="0.25"/>
    <row r="83" ht="16.5" customHeight="1" x14ac:dyDescent="0.25"/>
    <row r="84" ht="16.5" customHeight="1" x14ac:dyDescent="0.25"/>
    <row r="85" ht="16.5" customHeight="1" x14ac:dyDescent="0.25"/>
    <row r="86" ht="15" customHeight="1" x14ac:dyDescent="0.25"/>
    <row r="87" ht="16.5" customHeight="1" x14ac:dyDescent="0.25"/>
    <row r="88" ht="16.5" customHeight="1" x14ac:dyDescent="0.25"/>
    <row r="89" ht="16.5" customHeight="1" x14ac:dyDescent="0.25"/>
    <row r="90" ht="16.5" customHeight="1" x14ac:dyDescent="0.25"/>
    <row r="91" ht="16.5" customHeight="1" x14ac:dyDescent="0.25"/>
    <row r="92" ht="16.5" customHeight="1" x14ac:dyDescent="0.25"/>
    <row r="93" ht="16.5" customHeight="1" x14ac:dyDescent="0.25"/>
    <row r="94" ht="16.5" customHeight="1" x14ac:dyDescent="0.25"/>
    <row r="95" ht="16.5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30" customHeight="1" x14ac:dyDescent="0.25"/>
    <row r="107" ht="16.5" customHeight="1" x14ac:dyDescent="0.25"/>
    <row r="108" ht="16.5" customHeight="1" x14ac:dyDescent="0.25"/>
    <row r="109" ht="16.5" customHeight="1" x14ac:dyDescent="0.25"/>
    <row r="110" ht="16.5" customHeight="1" x14ac:dyDescent="0.25"/>
    <row r="111" ht="16.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6.5" customHeight="1" x14ac:dyDescent="0.25"/>
    <row r="123" ht="16.5" customHeight="1" x14ac:dyDescent="0.25"/>
    <row r="124" ht="16.5" customHeight="1" x14ac:dyDescent="0.25"/>
    <row r="125" ht="16.5" customHeight="1" x14ac:dyDescent="0.25"/>
    <row r="126" ht="16.5" customHeight="1" x14ac:dyDescent="0.25"/>
    <row r="127" ht="16.5" customHeight="1" x14ac:dyDescent="0.25"/>
    <row r="128" ht="15" customHeight="1" x14ac:dyDescent="0.25"/>
    <row r="129" ht="16.5" customHeight="1" x14ac:dyDescent="0.25"/>
    <row r="130" ht="16.5" customHeight="1" x14ac:dyDescent="0.25"/>
    <row r="131" ht="16.5" customHeight="1" x14ac:dyDescent="0.25"/>
    <row r="132" ht="16.5" customHeight="1" x14ac:dyDescent="0.25"/>
    <row r="133" ht="16.5" customHeight="1" x14ac:dyDescent="0.25"/>
    <row r="134" ht="16.5" customHeight="1" x14ac:dyDescent="0.25"/>
    <row r="135" ht="16.5" customHeight="1" x14ac:dyDescent="0.25"/>
    <row r="136" ht="16.5" customHeight="1" x14ac:dyDescent="0.25"/>
    <row r="137" ht="16.5" customHeight="1" x14ac:dyDescent="0.25"/>
    <row r="138" ht="18" customHeight="1" x14ac:dyDescent="0.25"/>
    <row r="139" ht="18" customHeight="1" x14ac:dyDescent="0.25"/>
    <row r="140" ht="16.5" customHeight="1" x14ac:dyDescent="0.25"/>
    <row r="141" ht="16.5" customHeight="1" x14ac:dyDescent="0.25"/>
    <row r="142" ht="18" customHeight="1" x14ac:dyDescent="0.25"/>
    <row r="143" ht="18" customHeight="1" x14ac:dyDescent="0.25"/>
    <row r="144" ht="67.5" customHeight="1" x14ac:dyDescent="0.25"/>
    <row r="145" ht="47.25" customHeight="1" x14ac:dyDescent="0.25"/>
    <row r="146" ht="16.5" customHeight="1" x14ac:dyDescent="0.25"/>
    <row r="147" ht="16.5" customHeight="1" x14ac:dyDescent="0.25"/>
    <row r="148" ht="16.5" customHeight="1" x14ac:dyDescent="0.25"/>
    <row r="149" ht="16.5" customHeight="1" x14ac:dyDescent="0.25"/>
    <row r="150" ht="16.5" customHeight="1" x14ac:dyDescent="0.25"/>
    <row r="151" ht="16.5" customHeight="1" x14ac:dyDescent="0.25"/>
    <row r="152" ht="16.5" customHeight="1" x14ac:dyDescent="0.25"/>
    <row r="153" ht="16.5" customHeight="1" x14ac:dyDescent="0.25"/>
    <row r="154" ht="16.5" customHeight="1" x14ac:dyDescent="0.25"/>
    <row r="155" ht="16.5" customHeight="1" x14ac:dyDescent="0.25"/>
    <row r="156" ht="15" customHeight="1" x14ac:dyDescent="0.25"/>
    <row r="157" ht="16.5" customHeight="1" x14ac:dyDescent="0.25"/>
    <row r="158" ht="16.5" customHeight="1" x14ac:dyDescent="0.25"/>
    <row r="159" ht="16.5" customHeight="1" x14ac:dyDescent="0.25"/>
    <row r="160" ht="16.5" customHeight="1" x14ac:dyDescent="0.25"/>
    <row r="161" ht="16.5" customHeight="1" x14ac:dyDescent="0.25"/>
    <row r="162" ht="16.5" customHeight="1" x14ac:dyDescent="0.25"/>
    <row r="163" ht="16.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</sheetData>
  <sheetProtection selectLockedCells="1" selectUnlockedCells="1"/>
  <dataConsolidate/>
  <mergeCells count="37">
    <mergeCell ref="F4:O5"/>
    <mergeCell ref="E9:O9"/>
    <mergeCell ref="E15:O15"/>
    <mergeCell ref="C41:K41"/>
    <mergeCell ref="C27:K27"/>
    <mergeCell ref="C28:K28"/>
    <mergeCell ref="C29:K29"/>
    <mergeCell ref="C30:K30"/>
    <mergeCell ref="C34:K34"/>
    <mergeCell ref="B13:D13"/>
    <mergeCell ref="E11:O11"/>
    <mergeCell ref="C25:K25"/>
    <mergeCell ref="C37:K37"/>
    <mergeCell ref="C26:K26"/>
    <mergeCell ref="M20:M22"/>
    <mergeCell ref="C36:K36"/>
    <mergeCell ref="B11:D11"/>
    <mergeCell ref="E16:O16"/>
    <mergeCell ref="Q24:R24"/>
    <mergeCell ref="B15:D15"/>
    <mergeCell ref="B20:B22"/>
    <mergeCell ref="N20:O21"/>
    <mergeCell ref="P20:P23"/>
    <mergeCell ref="C23:K23"/>
    <mergeCell ref="C24:K24"/>
    <mergeCell ref="D45:G45"/>
    <mergeCell ref="B43:C43"/>
    <mergeCell ref="E18:O18"/>
    <mergeCell ref="C31:K31"/>
    <mergeCell ref="C32:K32"/>
    <mergeCell ref="C33:K33"/>
    <mergeCell ref="C20:L22"/>
    <mergeCell ref="C38:K38"/>
    <mergeCell ref="C35:K35"/>
    <mergeCell ref="D43:G43"/>
    <mergeCell ref="C40:K40"/>
    <mergeCell ref="C39:L39"/>
  </mergeCells>
  <printOptions horizontalCentered="1"/>
  <pageMargins left="0.19685039370078741" right="0.23622047244094491" top="0.47244094488188981" bottom="0.23622047244094491" header="0.35433070866141736" footer="0.31496062992125984"/>
  <pageSetup paperSize="2295" scale="64" orientation="landscape" r:id="rId1"/>
  <headerFooter scaleWithDoc="0"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9"/>
  <sheetViews>
    <sheetView tabSelected="1" showWhiteSpace="0" topLeftCell="A16" zoomScaleNormal="100" zoomScaleSheetLayoutView="50" zoomScalePageLayoutView="70" workbookViewId="0">
      <selection activeCell="D33" sqref="D33:G33"/>
    </sheetView>
  </sheetViews>
  <sheetFormatPr baseColWidth="10" defaultColWidth="11.42578125" defaultRowHeight="15" x14ac:dyDescent="0.25"/>
  <cols>
    <col min="1" max="1" width="15" style="1" customWidth="1"/>
    <col min="2" max="2" width="11.28515625" style="1" customWidth="1"/>
    <col min="3" max="3" width="19.7109375" style="1" customWidth="1"/>
    <col min="4" max="4" width="23.5703125" style="3" customWidth="1"/>
    <col min="5" max="5" width="11.5703125" style="1" customWidth="1"/>
    <col min="6" max="6" width="19.7109375" style="1" customWidth="1"/>
    <col min="7" max="7" width="11.42578125" style="1" customWidth="1"/>
    <col min="8" max="8" width="14.42578125" style="1" customWidth="1"/>
    <col min="9" max="9" width="11.42578125" style="1" hidden="1" customWidth="1"/>
    <col min="10" max="10" width="13.28515625" style="1" customWidth="1"/>
    <col min="11" max="11" width="17" style="1" customWidth="1"/>
    <col min="12" max="12" width="13.5703125" style="1" customWidth="1"/>
    <col min="13" max="13" width="15.42578125" style="1" customWidth="1"/>
    <col min="14" max="14" width="16.140625" style="1" customWidth="1"/>
    <col min="15" max="15" width="13.140625" style="2" customWidth="1"/>
    <col min="16" max="16384" width="11.42578125" style="1"/>
  </cols>
  <sheetData>
    <row r="1" spans="1:17" s="55" customFormat="1" x14ac:dyDescent="0.3">
      <c r="A1" s="7"/>
      <c r="B1" s="7"/>
      <c r="C1" s="7"/>
      <c r="D1" s="9"/>
      <c r="E1" s="7"/>
      <c r="F1" s="7"/>
      <c r="G1" s="7"/>
      <c r="H1" s="7"/>
      <c r="I1" s="7"/>
      <c r="J1" s="7"/>
      <c r="K1" s="7"/>
      <c r="L1" s="7"/>
      <c r="M1" s="7"/>
      <c r="N1" s="7"/>
      <c r="O1" s="15"/>
      <c r="P1" s="14"/>
      <c r="Q1" s="14"/>
    </row>
    <row r="2" spans="1:17" s="55" customFormat="1" ht="16.5" customHeight="1" x14ac:dyDescent="0.3">
      <c r="A2" s="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4"/>
    </row>
    <row r="3" spans="1:17" s="55" customFormat="1" x14ac:dyDescent="0.3">
      <c r="A3" s="7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15"/>
      <c r="P3" s="14"/>
      <c r="Q3" s="14"/>
    </row>
    <row r="4" spans="1:17" s="55" customFormat="1" x14ac:dyDescent="0.3">
      <c r="A4" s="7"/>
      <c r="B4" s="7"/>
      <c r="C4" s="7"/>
      <c r="D4" s="9"/>
      <c r="E4" s="7"/>
      <c r="F4" s="235" t="s">
        <v>53</v>
      </c>
      <c r="G4" s="235"/>
      <c r="H4" s="235"/>
      <c r="I4" s="235"/>
      <c r="J4" s="235"/>
      <c r="K4" s="235"/>
      <c r="L4" s="235"/>
      <c r="M4" s="235"/>
      <c r="N4" s="235"/>
      <c r="O4" s="15"/>
      <c r="P4" s="14"/>
      <c r="Q4" s="14"/>
    </row>
    <row r="5" spans="1:17" s="55" customFormat="1" x14ac:dyDescent="0.3">
      <c r="A5" s="7"/>
      <c r="B5" s="7"/>
      <c r="C5" s="7"/>
      <c r="D5" s="9"/>
      <c r="E5" s="7"/>
      <c r="F5" s="235"/>
      <c r="G5" s="235"/>
      <c r="H5" s="235"/>
      <c r="I5" s="235"/>
      <c r="J5" s="235"/>
      <c r="K5" s="235"/>
      <c r="L5" s="235"/>
      <c r="M5" s="235"/>
      <c r="N5" s="235"/>
      <c r="O5" s="15"/>
      <c r="P5" s="14"/>
      <c r="Q5" s="14"/>
    </row>
    <row r="6" spans="1:17" ht="15.75" x14ac:dyDescent="0.3">
      <c r="A6" s="7"/>
      <c r="B6" s="7"/>
      <c r="C6" s="7"/>
      <c r="D6" s="9"/>
      <c r="E6" s="7"/>
      <c r="F6" s="54"/>
      <c r="G6" s="54"/>
      <c r="H6" s="54"/>
      <c r="I6" s="54"/>
      <c r="J6" s="54"/>
      <c r="K6" s="54"/>
      <c r="L6" s="54"/>
      <c r="M6" s="54"/>
      <c r="N6" s="54"/>
      <c r="O6" s="15"/>
      <c r="P6" s="14"/>
      <c r="Q6" s="14"/>
    </row>
    <row r="7" spans="1:17" ht="15.75" x14ac:dyDescent="0.3">
      <c r="A7" s="7"/>
      <c r="B7" s="7"/>
      <c r="C7" s="7"/>
      <c r="D7" s="9"/>
      <c r="E7" s="7"/>
      <c r="F7" s="54"/>
      <c r="G7" s="54"/>
      <c r="H7" s="54"/>
      <c r="I7" s="54"/>
      <c r="J7" s="54"/>
      <c r="K7" s="54"/>
      <c r="L7" s="54"/>
      <c r="M7" s="54"/>
      <c r="N7" s="54"/>
      <c r="O7" s="15"/>
      <c r="P7" s="14"/>
      <c r="Q7" s="14"/>
    </row>
    <row r="8" spans="1:17" ht="15.75" x14ac:dyDescent="0.3">
      <c r="A8" s="7"/>
      <c r="B8" s="7"/>
      <c r="C8" s="7"/>
      <c r="D8" s="9"/>
      <c r="E8" s="7"/>
      <c r="F8" s="54"/>
      <c r="G8" s="54"/>
      <c r="H8" s="54"/>
      <c r="I8" s="54"/>
      <c r="J8" s="54"/>
      <c r="K8" s="54"/>
      <c r="L8" s="54"/>
      <c r="M8" s="54"/>
      <c r="N8" s="54"/>
      <c r="O8" s="15"/>
      <c r="P8" s="14"/>
      <c r="Q8" s="14"/>
    </row>
    <row r="9" spans="1:17" ht="15.75" x14ac:dyDescent="0.3">
      <c r="B9" s="53"/>
      <c r="C9" s="53"/>
      <c r="D9" s="52" t="s">
        <v>52</v>
      </c>
      <c r="E9" s="215" t="s">
        <v>207</v>
      </c>
      <c r="F9" s="215"/>
      <c r="G9" s="215"/>
      <c r="H9" s="215"/>
      <c r="I9" s="215"/>
      <c r="J9" s="215"/>
      <c r="K9" s="215"/>
      <c r="L9" s="215"/>
      <c r="M9" s="215"/>
      <c r="N9" s="215"/>
      <c r="O9" s="50"/>
      <c r="P9" s="14"/>
      <c r="Q9" s="14"/>
    </row>
    <row r="10" spans="1:17" ht="15.75" x14ac:dyDescent="0.3">
      <c r="B10" s="53"/>
      <c r="C10" s="53"/>
      <c r="D10" s="52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0"/>
      <c r="P10" s="14"/>
      <c r="Q10" s="14"/>
    </row>
    <row r="11" spans="1:17" ht="15.75" customHeight="1" x14ac:dyDescent="0.3">
      <c r="A11" s="7"/>
      <c r="B11" s="228" t="s">
        <v>51</v>
      </c>
      <c r="C11" s="228"/>
      <c r="D11" s="228"/>
      <c r="E11" s="237" t="s">
        <v>212</v>
      </c>
      <c r="F11" s="237"/>
      <c r="G11" s="237"/>
      <c r="H11" s="237"/>
      <c r="I11" s="237"/>
      <c r="J11" s="237"/>
      <c r="K11" s="237"/>
      <c r="L11" s="237"/>
      <c r="M11" s="237"/>
      <c r="N11" s="237"/>
      <c r="O11" s="15"/>
      <c r="P11" s="14"/>
      <c r="Q11" s="14"/>
    </row>
    <row r="12" spans="1:17" ht="15.75" customHeight="1" x14ac:dyDescent="0.3">
      <c r="A12" s="7"/>
      <c r="B12" s="47"/>
      <c r="C12" s="47"/>
      <c r="D12" s="47"/>
      <c r="E12" s="45"/>
      <c r="F12" s="49"/>
      <c r="G12" s="45"/>
      <c r="H12" s="45"/>
      <c r="I12" s="45"/>
      <c r="J12" s="45"/>
      <c r="K12" s="45"/>
      <c r="L12" s="45"/>
      <c r="M12" s="45"/>
      <c r="N12" s="45"/>
      <c r="O12" s="15"/>
      <c r="P12" s="14"/>
      <c r="Q12" s="14"/>
    </row>
    <row r="13" spans="1:17" ht="15.75" customHeight="1" x14ac:dyDescent="0.3">
      <c r="A13" s="7"/>
      <c r="B13" s="228" t="s">
        <v>50</v>
      </c>
      <c r="C13" s="228"/>
      <c r="D13" s="228"/>
      <c r="E13" s="45"/>
      <c r="F13" s="46">
        <v>0.15</v>
      </c>
      <c r="G13" s="45"/>
      <c r="H13" s="45"/>
      <c r="I13" s="45"/>
      <c r="J13" s="45"/>
      <c r="K13" s="45"/>
      <c r="L13" s="45"/>
      <c r="M13" s="45"/>
      <c r="N13" s="45"/>
      <c r="O13" s="15"/>
      <c r="P13" s="14"/>
      <c r="Q13" s="14"/>
    </row>
    <row r="14" spans="1:17" ht="15.75" customHeight="1" x14ac:dyDescent="0.3">
      <c r="A14" s="7"/>
      <c r="B14" s="47"/>
      <c r="C14" s="47"/>
      <c r="D14" s="4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15"/>
      <c r="P14" s="14"/>
      <c r="Q14" s="14"/>
    </row>
    <row r="15" spans="1:17" ht="15.75" customHeight="1" x14ac:dyDescent="0.3">
      <c r="A15" s="7"/>
      <c r="B15" s="231" t="s">
        <v>49</v>
      </c>
      <c r="C15" s="231"/>
      <c r="D15" s="231"/>
      <c r="E15" s="236" t="s">
        <v>210</v>
      </c>
      <c r="F15" s="236"/>
      <c r="G15" s="236"/>
      <c r="H15" s="236"/>
      <c r="I15" s="236"/>
      <c r="J15" s="236"/>
      <c r="K15" s="236"/>
      <c r="L15" s="236"/>
      <c r="M15" s="236"/>
      <c r="N15" s="236"/>
      <c r="O15" s="15"/>
      <c r="P15" s="14"/>
      <c r="Q15" s="14"/>
    </row>
    <row r="16" spans="1:17" ht="15.75" customHeight="1" x14ac:dyDescent="0.3">
      <c r="A16" s="7"/>
      <c r="B16" s="43"/>
      <c r="C16" s="43"/>
      <c r="D16" s="43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15"/>
      <c r="P16" s="14"/>
      <c r="Q16" s="14"/>
    </row>
    <row r="17" spans="1:18" s="3" customFormat="1" ht="15.75" x14ac:dyDescent="0.3">
      <c r="A17" s="9"/>
      <c r="B17" s="38"/>
      <c r="C17" s="38"/>
      <c r="D17" s="38"/>
      <c r="E17" s="38"/>
      <c r="F17" s="37"/>
      <c r="G17" s="36"/>
      <c r="H17" s="36"/>
      <c r="I17" s="36"/>
      <c r="J17" s="10"/>
      <c r="K17" s="35"/>
      <c r="L17" s="35"/>
      <c r="M17" s="34"/>
      <c r="N17" s="34"/>
      <c r="O17" s="42"/>
      <c r="P17" s="41"/>
      <c r="Q17" s="41"/>
    </row>
    <row r="18" spans="1:18" ht="15.75" x14ac:dyDescent="0.3">
      <c r="A18" s="7"/>
      <c r="B18" s="38"/>
      <c r="C18" s="38"/>
      <c r="D18" s="43" t="s">
        <v>48</v>
      </c>
      <c r="E18" s="215" t="s">
        <v>211</v>
      </c>
      <c r="F18" s="215"/>
      <c r="G18" s="215"/>
      <c r="H18" s="215"/>
      <c r="I18" s="215"/>
      <c r="J18" s="215"/>
      <c r="K18" s="215"/>
      <c r="L18" s="215"/>
      <c r="M18" s="215"/>
      <c r="N18" s="215"/>
      <c r="O18" s="15"/>
      <c r="P18" s="14"/>
      <c r="Q18" s="14"/>
    </row>
    <row r="19" spans="1:18" ht="15.75" x14ac:dyDescent="0.3">
      <c r="A19" s="7"/>
      <c r="B19" s="40"/>
      <c r="C19" s="38"/>
      <c r="D19" s="43"/>
      <c r="E19" s="38"/>
      <c r="F19" s="37"/>
      <c r="G19" s="36"/>
      <c r="H19" s="36"/>
      <c r="I19" s="36"/>
      <c r="J19" s="10"/>
      <c r="K19" s="35"/>
      <c r="L19" s="35"/>
      <c r="M19" s="34"/>
      <c r="N19" s="34"/>
      <c r="O19" s="15"/>
      <c r="P19" s="14"/>
      <c r="Q19" s="14"/>
    </row>
    <row r="20" spans="1:18" ht="15" customHeight="1" x14ac:dyDescent="0.3">
      <c r="A20" s="7"/>
      <c r="B20" s="232" t="s">
        <v>47</v>
      </c>
      <c r="C20" s="219" t="s">
        <v>46</v>
      </c>
      <c r="D20" s="219"/>
      <c r="E20" s="219"/>
      <c r="F20" s="219"/>
      <c r="G20" s="219"/>
      <c r="H20" s="219"/>
      <c r="I20" s="219"/>
      <c r="J20" s="219"/>
      <c r="K20" s="220"/>
      <c r="L20" s="241" t="s">
        <v>45</v>
      </c>
      <c r="M20" s="233" t="s">
        <v>44</v>
      </c>
      <c r="N20" s="233"/>
      <c r="O20" s="234"/>
      <c r="P20" s="14"/>
      <c r="Q20" s="7"/>
    </row>
    <row r="21" spans="1:18" ht="16.5" customHeight="1" x14ac:dyDescent="0.3">
      <c r="A21" s="7"/>
      <c r="B21" s="232"/>
      <c r="C21" s="222"/>
      <c r="D21" s="222"/>
      <c r="E21" s="222"/>
      <c r="F21" s="222"/>
      <c r="G21" s="222"/>
      <c r="H21" s="222"/>
      <c r="I21" s="222"/>
      <c r="J21" s="222"/>
      <c r="K21" s="223"/>
      <c r="L21" s="242"/>
      <c r="M21" s="233"/>
      <c r="N21" s="233"/>
      <c r="O21" s="234"/>
      <c r="P21" s="14"/>
      <c r="Q21" s="7"/>
    </row>
    <row r="22" spans="1:18" ht="17.25" customHeight="1" x14ac:dyDescent="0.3">
      <c r="A22" s="7"/>
      <c r="B22" s="232"/>
      <c r="C22" s="225"/>
      <c r="D22" s="225"/>
      <c r="E22" s="225"/>
      <c r="F22" s="225"/>
      <c r="G22" s="225"/>
      <c r="H22" s="225"/>
      <c r="I22" s="225"/>
      <c r="J22" s="225"/>
      <c r="K22" s="226"/>
      <c r="L22" s="243"/>
      <c r="M22" s="33" t="s">
        <v>43</v>
      </c>
      <c r="N22" s="33" t="s">
        <v>42</v>
      </c>
      <c r="O22" s="234"/>
      <c r="P22" s="14"/>
      <c r="Q22" s="7"/>
    </row>
    <row r="23" spans="1:18" ht="15.75" x14ac:dyDescent="0.3">
      <c r="A23" s="7"/>
      <c r="B23" s="27" t="s">
        <v>41</v>
      </c>
      <c r="C23" s="216" t="s">
        <v>63</v>
      </c>
      <c r="D23" s="217"/>
      <c r="E23" s="217"/>
      <c r="F23" s="217"/>
      <c r="G23" s="217"/>
      <c r="H23" s="217"/>
      <c r="I23" s="217"/>
      <c r="J23" s="217"/>
      <c r="K23" s="227"/>
      <c r="L23" s="25" t="s">
        <v>62</v>
      </c>
      <c r="M23" s="24">
        <v>43040</v>
      </c>
      <c r="N23" s="23">
        <v>43100</v>
      </c>
      <c r="O23" s="234"/>
      <c r="P23" s="14"/>
      <c r="Q23" s="7"/>
    </row>
    <row r="24" spans="1:18" ht="34.5" customHeight="1" x14ac:dyDescent="0.3">
      <c r="A24" s="7"/>
      <c r="B24" s="27" t="s">
        <v>39</v>
      </c>
      <c r="C24" s="216" t="s">
        <v>61</v>
      </c>
      <c r="D24" s="217"/>
      <c r="E24" s="217"/>
      <c r="F24" s="217"/>
      <c r="G24" s="217"/>
      <c r="H24" s="217"/>
      <c r="I24" s="217"/>
      <c r="J24" s="217"/>
      <c r="K24" s="227"/>
      <c r="L24" s="25" t="s">
        <v>60</v>
      </c>
      <c r="M24" s="24">
        <v>43040</v>
      </c>
      <c r="N24" s="23">
        <v>43100</v>
      </c>
      <c r="O24" s="31"/>
      <c r="P24" s="14"/>
      <c r="Q24" s="7"/>
    </row>
    <row r="25" spans="1:18" ht="33" customHeight="1" x14ac:dyDescent="0.3">
      <c r="A25" s="7"/>
      <c r="B25" s="27" t="s">
        <v>37</v>
      </c>
      <c r="C25" s="216" t="s">
        <v>59</v>
      </c>
      <c r="D25" s="217"/>
      <c r="E25" s="217"/>
      <c r="F25" s="217"/>
      <c r="G25" s="217"/>
      <c r="H25" s="217"/>
      <c r="I25" s="217"/>
      <c r="J25" s="217"/>
      <c r="K25" s="227"/>
      <c r="L25" s="25" t="s">
        <v>54</v>
      </c>
      <c r="M25" s="24">
        <v>43040</v>
      </c>
      <c r="N25" s="23">
        <v>43100</v>
      </c>
      <c r="O25" s="31"/>
      <c r="P25" s="14"/>
      <c r="Q25" s="7"/>
    </row>
    <row r="26" spans="1:18" ht="33.75" customHeight="1" x14ac:dyDescent="0.3">
      <c r="A26" s="7"/>
      <c r="B26" s="27" t="s">
        <v>35</v>
      </c>
      <c r="C26" s="216" t="s">
        <v>58</v>
      </c>
      <c r="D26" s="217"/>
      <c r="E26" s="217"/>
      <c r="F26" s="217"/>
      <c r="G26" s="217"/>
      <c r="H26" s="217"/>
      <c r="I26" s="217"/>
      <c r="J26" s="217"/>
      <c r="K26" s="227"/>
      <c r="L26" s="25" t="s">
        <v>54</v>
      </c>
      <c r="M26" s="24">
        <v>43070</v>
      </c>
      <c r="N26" s="23">
        <v>43100</v>
      </c>
      <c r="O26" s="31"/>
      <c r="P26" s="14"/>
      <c r="Q26" s="7"/>
    </row>
    <row r="27" spans="1:18" ht="17.25" customHeight="1" x14ac:dyDescent="0.3">
      <c r="A27" s="7"/>
      <c r="B27" s="27" t="s">
        <v>33</v>
      </c>
      <c r="C27" s="216" t="s">
        <v>57</v>
      </c>
      <c r="D27" s="217"/>
      <c r="E27" s="217"/>
      <c r="F27" s="217"/>
      <c r="G27" s="217"/>
      <c r="H27" s="217"/>
      <c r="I27" s="217"/>
      <c r="J27" s="217"/>
      <c r="K27" s="227"/>
      <c r="L27" s="25" t="s">
        <v>56</v>
      </c>
      <c r="M27" s="24">
        <v>43070</v>
      </c>
      <c r="N27" s="23">
        <v>43100</v>
      </c>
      <c r="O27" s="22"/>
      <c r="P27" s="230"/>
      <c r="Q27" s="230"/>
      <c r="R27" s="29"/>
    </row>
    <row r="28" spans="1:18" ht="30" x14ac:dyDescent="0.3">
      <c r="A28" s="7"/>
      <c r="B28" s="27" t="s">
        <v>31</v>
      </c>
      <c r="C28" s="216" t="s">
        <v>55</v>
      </c>
      <c r="D28" s="217"/>
      <c r="E28" s="217"/>
      <c r="F28" s="217"/>
      <c r="G28" s="217"/>
      <c r="H28" s="217"/>
      <c r="I28" s="217"/>
      <c r="J28" s="217"/>
      <c r="K28" s="227"/>
      <c r="L28" s="25" t="s">
        <v>54</v>
      </c>
      <c r="M28" s="24">
        <v>43070</v>
      </c>
      <c r="N28" s="23">
        <v>43100</v>
      </c>
      <c r="O28" s="22"/>
      <c r="P28" s="14"/>
      <c r="Q28" s="7"/>
    </row>
    <row r="29" spans="1:18" ht="27.75" customHeight="1" x14ac:dyDescent="0.3">
      <c r="A29" s="7"/>
      <c r="B29" s="27" t="s">
        <v>29</v>
      </c>
      <c r="C29" s="216" t="s">
        <v>186</v>
      </c>
      <c r="D29" s="217"/>
      <c r="E29" s="217"/>
      <c r="F29" s="217"/>
      <c r="G29" s="217"/>
      <c r="H29" s="217"/>
      <c r="I29" s="217"/>
      <c r="J29" s="217"/>
      <c r="K29" s="227"/>
      <c r="L29" s="28">
        <v>1</v>
      </c>
      <c r="M29" s="24">
        <v>43070</v>
      </c>
      <c r="N29" s="23">
        <v>43100</v>
      </c>
      <c r="O29" s="22"/>
      <c r="P29" s="14"/>
      <c r="Q29" s="7"/>
    </row>
    <row r="30" spans="1:18" ht="15.75" x14ac:dyDescent="0.3">
      <c r="A30" s="7"/>
      <c r="B30" s="9"/>
      <c r="C30" s="9"/>
      <c r="D30" s="19"/>
      <c r="E30" s="19"/>
      <c r="F30" s="19"/>
      <c r="G30" s="19"/>
      <c r="H30" s="19"/>
      <c r="I30" s="19"/>
      <c r="J30" s="19"/>
      <c r="K30" s="19"/>
      <c r="L30" s="19"/>
      <c r="M30" s="21"/>
      <c r="N30" s="21"/>
      <c r="O30" s="15"/>
      <c r="P30" s="14"/>
      <c r="Q30" s="14"/>
    </row>
    <row r="31" spans="1:18" ht="21" customHeight="1" x14ac:dyDescent="0.3">
      <c r="A31" s="7"/>
      <c r="B31" s="214" t="s">
        <v>3</v>
      </c>
      <c r="C31" s="214"/>
      <c r="D31" s="209" t="s">
        <v>208</v>
      </c>
      <c r="E31" s="209"/>
      <c r="F31" s="209"/>
      <c r="G31" s="209"/>
      <c r="I31" s="16"/>
      <c r="J31" s="16"/>
      <c r="K31" s="16"/>
      <c r="L31" s="16"/>
      <c r="M31" s="16"/>
      <c r="N31" s="16"/>
      <c r="O31" s="15"/>
      <c r="P31" s="14"/>
      <c r="Q31" s="14"/>
    </row>
    <row r="32" spans="1:18" ht="21" customHeight="1" x14ac:dyDescent="0.3">
      <c r="A32" s="7"/>
      <c r="B32" s="20"/>
      <c r="C32" s="19"/>
      <c r="D32" s="20"/>
      <c r="E32" s="20"/>
      <c r="F32" s="20"/>
      <c r="G32" s="17"/>
      <c r="I32" s="16"/>
      <c r="J32" s="16"/>
      <c r="K32" s="16"/>
      <c r="L32" s="16"/>
      <c r="M32" s="16"/>
      <c r="N32" s="16"/>
      <c r="O32" s="15"/>
      <c r="P32" s="14"/>
      <c r="Q32" s="14"/>
    </row>
    <row r="33" spans="1:17" ht="15.75" x14ac:dyDescent="0.3">
      <c r="A33" s="7"/>
      <c r="B33" s="13" t="s">
        <v>1</v>
      </c>
      <c r="C33" s="12"/>
      <c r="D33" s="210" t="s">
        <v>209</v>
      </c>
      <c r="E33" s="213"/>
      <c r="F33" s="213"/>
      <c r="G33" s="213"/>
      <c r="I33" s="10"/>
      <c r="J33" s="10"/>
      <c r="K33" s="10"/>
      <c r="L33" s="10"/>
      <c r="M33" s="10"/>
      <c r="N33" s="10"/>
      <c r="O33" s="8"/>
      <c r="P33" s="7"/>
      <c r="Q33" s="7"/>
    </row>
    <row r="34" spans="1:17" ht="15.75" x14ac:dyDescent="0.3">
      <c r="A34" s="7"/>
      <c r="B34" s="13"/>
      <c r="C34" s="12"/>
      <c r="D34" s="11"/>
      <c r="E34" s="11"/>
      <c r="F34" s="11"/>
      <c r="I34" s="10"/>
      <c r="J34" s="10"/>
      <c r="K34" s="10"/>
      <c r="L34" s="10"/>
      <c r="M34" s="10"/>
      <c r="N34" s="10"/>
      <c r="O34" s="8"/>
      <c r="P34" s="7"/>
      <c r="Q34" s="7"/>
    </row>
    <row r="35" spans="1:17" ht="16.5" customHeight="1" x14ac:dyDescent="0.3">
      <c r="A35" s="7"/>
      <c r="B35" s="7"/>
      <c r="C35" s="7"/>
      <c r="D35" s="9"/>
      <c r="E35" s="7"/>
      <c r="F35" s="7"/>
      <c r="G35" s="7"/>
      <c r="H35" s="7"/>
      <c r="I35" s="7"/>
      <c r="J35" s="7"/>
      <c r="K35" s="7"/>
      <c r="L35" s="7"/>
      <c r="M35" s="7"/>
      <c r="N35" s="7"/>
      <c r="O35" s="8"/>
      <c r="P35" s="7"/>
      <c r="Q35" s="7"/>
    </row>
    <row r="36" spans="1:17" ht="16.5" customHeight="1" x14ac:dyDescent="0.3">
      <c r="A36" s="4"/>
      <c r="B36" s="4"/>
      <c r="C36" s="4"/>
      <c r="D36" s="6"/>
      <c r="E36" s="4"/>
      <c r="F36" s="4"/>
      <c r="G36" s="4"/>
      <c r="H36" s="4"/>
      <c r="I36" s="4"/>
      <c r="J36" s="4"/>
      <c r="K36" s="4"/>
      <c r="L36" s="4"/>
      <c r="M36" s="4"/>
      <c r="N36" s="4"/>
      <c r="O36" s="5"/>
      <c r="P36" s="4"/>
      <c r="Q36" s="4"/>
    </row>
    <row r="37" spans="1:17" ht="16.5" customHeight="1" x14ac:dyDescent="0.3">
      <c r="A37" s="4"/>
      <c r="B37" s="4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  <c r="N37" s="4"/>
      <c r="O37" s="5"/>
      <c r="P37" s="4"/>
      <c r="Q37" s="4"/>
    </row>
    <row r="38" spans="1:17" ht="18" customHeight="1" x14ac:dyDescent="0.3">
      <c r="A38" s="4"/>
      <c r="B38" s="4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  <c r="N38" s="4"/>
      <c r="O38" s="5"/>
      <c r="P38" s="4"/>
      <c r="Q38" s="4"/>
    </row>
    <row r="39" spans="1:17" ht="16.5" customHeight="1" x14ac:dyDescent="0.3">
      <c r="A39" s="4"/>
      <c r="B39" s="4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  <c r="N39" s="4"/>
      <c r="O39" s="5"/>
      <c r="P39" s="4"/>
      <c r="Q39" s="4"/>
    </row>
    <row r="40" spans="1:17" ht="18" customHeight="1" x14ac:dyDescent="0.3">
      <c r="A40" s="4"/>
      <c r="B40" s="4"/>
      <c r="C40" s="4"/>
      <c r="D40" s="6"/>
      <c r="E40" s="4"/>
      <c r="F40" s="4"/>
      <c r="G40" s="4"/>
      <c r="H40" s="4"/>
      <c r="I40" s="4"/>
      <c r="J40" s="4"/>
      <c r="K40" s="4"/>
      <c r="L40" s="4"/>
      <c r="M40" s="4"/>
      <c r="N40" s="4"/>
      <c r="O40" s="5"/>
      <c r="P40" s="4"/>
      <c r="Q40" s="4"/>
    </row>
    <row r="41" spans="1:17" ht="16.5" customHeight="1" x14ac:dyDescent="0.3">
      <c r="A41" s="4"/>
      <c r="B41" s="4"/>
      <c r="C41" s="4"/>
      <c r="D41" s="6"/>
      <c r="E41" s="4"/>
      <c r="F41" s="4"/>
      <c r="G41" s="4"/>
      <c r="H41" s="4"/>
      <c r="I41" s="4"/>
      <c r="J41" s="4"/>
      <c r="K41" s="4"/>
      <c r="L41" s="4"/>
      <c r="M41" s="4"/>
      <c r="N41" s="4"/>
      <c r="O41" s="5"/>
      <c r="P41" s="4"/>
      <c r="Q41" s="4"/>
    </row>
    <row r="42" spans="1:17" ht="18" customHeight="1" x14ac:dyDescent="0.25"/>
    <row r="43" spans="1:17" ht="16.5" customHeight="1" x14ac:dyDescent="0.25"/>
    <row r="44" spans="1:17" ht="18" customHeight="1" x14ac:dyDescent="0.25"/>
    <row r="45" spans="1:17" ht="18" customHeight="1" x14ac:dyDescent="0.25"/>
    <row r="46" spans="1:17" ht="21.75" customHeight="1" x14ac:dyDescent="0.25"/>
    <row r="47" spans="1:17" ht="15.75" customHeight="1" x14ac:dyDescent="0.25"/>
    <row r="48" spans="1:17" ht="18" customHeight="1" x14ac:dyDescent="0.25"/>
    <row r="49" ht="18" customHeight="1" x14ac:dyDescent="0.25"/>
    <row r="50" ht="16.5" customHeight="1" x14ac:dyDescent="0.25"/>
    <row r="51" ht="16.5" customHeight="1" x14ac:dyDescent="0.25"/>
    <row r="52" ht="15" customHeight="1" x14ac:dyDescent="0.25"/>
    <row r="53" ht="15" customHeight="1" x14ac:dyDescent="0.25"/>
    <row r="54" ht="15" customHeight="1" x14ac:dyDescent="0.25"/>
    <row r="55" ht="29.25" customHeight="1" x14ac:dyDescent="0.25"/>
    <row r="56" ht="26.25" customHeight="1" x14ac:dyDescent="0.25"/>
    <row r="57" ht="16.5" customHeight="1" x14ac:dyDescent="0.25"/>
    <row r="58" ht="16.5" customHeight="1" x14ac:dyDescent="0.25"/>
    <row r="59" ht="16.5" customHeight="1" x14ac:dyDescent="0.25"/>
    <row r="60" ht="33.75" customHeight="1" x14ac:dyDescent="0.25"/>
    <row r="61" ht="16.5" customHeight="1" x14ac:dyDescent="0.25"/>
    <row r="62" ht="16.5" customHeight="1" x14ac:dyDescent="0.25"/>
    <row r="63" ht="16.5" customHeight="1" x14ac:dyDescent="0.25"/>
    <row r="6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6.5" customHeight="1" x14ac:dyDescent="0.25"/>
    <row r="71" ht="16.5" customHeight="1" x14ac:dyDescent="0.25"/>
    <row r="72" ht="16.5" customHeight="1" x14ac:dyDescent="0.25"/>
    <row r="73" ht="16.5" customHeight="1" x14ac:dyDescent="0.25"/>
    <row r="74" ht="16.5" customHeight="1" x14ac:dyDescent="0.25"/>
    <row r="75" ht="1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6.5" customHeight="1" x14ac:dyDescent="0.25"/>
    <row r="81" ht="16.5" customHeight="1" x14ac:dyDescent="0.25"/>
    <row r="82" ht="16.5" customHeight="1" x14ac:dyDescent="0.25"/>
    <row r="83" ht="16.5" customHeight="1" x14ac:dyDescent="0.25"/>
    <row r="84" ht="16.5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30" customHeight="1" x14ac:dyDescent="0.25"/>
    <row r="96" ht="16.5" customHeight="1" x14ac:dyDescent="0.25"/>
    <row r="97" ht="16.5" customHeight="1" x14ac:dyDescent="0.25"/>
    <row r="98" ht="16.5" customHeight="1" x14ac:dyDescent="0.25"/>
    <row r="99" ht="16.5" customHeight="1" x14ac:dyDescent="0.25"/>
    <row r="100" ht="16.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6.5" customHeight="1" x14ac:dyDescent="0.25"/>
    <row r="112" ht="16.5" customHeight="1" x14ac:dyDescent="0.25"/>
    <row r="113" ht="16.5" customHeight="1" x14ac:dyDescent="0.25"/>
    <row r="114" ht="16.5" customHeight="1" x14ac:dyDescent="0.25"/>
    <row r="115" ht="16.5" customHeight="1" x14ac:dyDescent="0.25"/>
    <row r="116" ht="16.5" customHeight="1" x14ac:dyDescent="0.25"/>
    <row r="117" ht="15" customHeight="1" x14ac:dyDescent="0.25"/>
    <row r="118" ht="16.5" customHeight="1" x14ac:dyDescent="0.25"/>
    <row r="119" ht="16.5" customHeight="1" x14ac:dyDescent="0.25"/>
    <row r="120" ht="16.5" customHeight="1" x14ac:dyDescent="0.25"/>
    <row r="121" ht="16.5" customHeight="1" x14ac:dyDescent="0.25"/>
    <row r="122" ht="16.5" customHeight="1" x14ac:dyDescent="0.25"/>
    <row r="123" ht="16.5" customHeight="1" x14ac:dyDescent="0.25"/>
    <row r="124" ht="16.5" customHeight="1" x14ac:dyDescent="0.25"/>
    <row r="125" ht="16.5" customHeight="1" x14ac:dyDescent="0.25"/>
    <row r="126" ht="16.5" customHeight="1" x14ac:dyDescent="0.25"/>
    <row r="127" ht="18" customHeight="1" x14ac:dyDescent="0.25"/>
    <row r="128" ht="18" customHeight="1" x14ac:dyDescent="0.25"/>
    <row r="129" ht="16.5" customHeight="1" x14ac:dyDescent="0.25"/>
    <row r="130" ht="16.5" customHeight="1" x14ac:dyDescent="0.25"/>
    <row r="131" ht="18" customHeight="1" x14ac:dyDescent="0.25"/>
    <row r="132" ht="18" customHeight="1" x14ac:dyDescent="0.25"/>
    <row r="133" ht="67.5" customHeight="1" x14ac:dyDescent="0.25"/>
    <row r="134" ht="47.25" customHeight="1" x14ac:dyDescent="0.25"/>
    <row r="135" ht="16.5" customHeight="1" x14ac:dyDescent="0.25"/>
    <row r="136" ht="16.5" customHeight="1" x14ac:dyDescent="0.25"/>
    <row r="137" ht="16.5" customHeight="1" x14ac:dyDescent="0.25"/>
    <row r="138" ht="16.5" customHeight="1" x14ac:dyDescent="0.25"/>
    <row r="139" ht="16.5" customHeight="1" x14ac:dyDescent="0.25"/>
    <row r="140" ht="16.5" customHeight="1" x14ac:dyDescent="0.25"/>
    <row r="141" ht="16.5" customHeight="1" x14ac:dyDescent="0.25"/>
    <row r="142" ht="16.5" customHeight="1" x14ac:dyDescent="0.25"/>
    <row r="143" ht="16.5" customHeight="1" x14ac:dyDescent="0.25"/>
    <row r="144" ht="16.5" customHeight="1" x14ac:dyDescent="0.25"/>
    <row r="145" ht="15" customHeight="1" x14ac:dyDescent="0.25"/>
    <row r="146" ht="16.5" customHeight="1" x14ac:dyDescent="0.25"/>
    <row r="147" ht="16.5" customHeight="1" x14ac:dyDescent="0.25"/>
    <row r="148" ht="16.5" customHeight="1" x14ac:dyDescent="0.25"/>
    <row r="149" ht="16.5" customHeight="1" x14ac:dyDescent="0.25"/>
    <row r="150" ht="16.5" customHeight="1" x14ac:dyDescent="0.25"/>
    <row r="151" ht="16.5" customHeight="1" x14ac:dyDescent="0.25"/>
    <row r="152" ht="16.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</sheetData>
  <sheetProtection selectLockedCells="1" selectUnlockedCells="1"/>
  <dataConsolidate/>
  <mergeCells count="25">
    <mergeCell ref="D33:G33"/>
    <mergeCell ref="B31:C31"/>
    <mergeCell ref="E18:N18"/>
    <mergeCell ref="B11:D11"/>
    <mergeCell ref="P27:Q27"/>
    <mergeCell ref="B15:D15"/>
    <mergeCell ref="B20:B22"/>
    <mergeCell ref="C20:K22"/>
    <mergeCell ref="M20:N21"/>
    <mergeCell ref="O20:O23"/>
    <mergeCell ref="F4:N5"/>
    <mergeCell ref="E9:N9"/>
    <mergeCell ref="E15:N15"/>
    <mergeCell ref="D31:G31"/>
    <mergeCell ref="B13:D13"/>
    <mergeCell ref="E11:N11"/>
    <mergeCell ref="C28:K28"/>
    <mergeCell ref="C29:K29"/>
    <mergeCell ref="L20:L22"/>
    <mergeCell ref="C23:K23"/>
    <mergeCell ref="C27:K27"/>
    <mergeCell ref="E16:N16"/>
    <mergeCell ref="C24:K24"/>
    <mergeCell ref="C25:K25"/>
    <mergeCell ref="C26:K26"/>
  </mergeCells>
  <pageMargins left="0.2" right="0.23622047244094499" top="0.47244094488188998" bottom="0.23622047244094499" header="0.35" footer="0.31496062992126"/>
  <pageSetup paperSize="2295" scale="69" orientation="landscape" r:id="rId1"/>
  <headerFooter scaleWithDoc="0"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8"/>
  <sheetViews>
    <sheetView showWhiteSpace="0" zoomScaleNormal="100" zoomScaleSheetLayoutView="50" zoomScalePageLayoutView="70" workbookViewId="0">
      <selection activeCell="D32" sqref="D32:G32"/>
    </sheetView>
  </sheetViews>
  <sheetFormatPr baseColWidth="10" defaultColWidth="11.42578125" defaultRowHeight="15" x14ac:dyDescent="0.25"/>
  <cols>
    <col min="1" max="1" width="15" style="1" customWidth="1"/>
    <col min="2" max="2" width="11.28515625" style="1" customWidth="1"/>
    <col min="3" max="3" width="19.7109375" style="1" customWidth="1"/>
    <col min="4" max="4" width="23.5703125" style="3" customWidth="1"/>
    <col min="5" max="5" width="11.5703125" style="1" customWidth="1"/>
    <col min="6" max="6" width="19.7109375" style="1" customWidth="1"/>
    <col min="7" max="7" width="11.42578125" style="1" customWidth="1"/>
    <col min="8" max="8" width="14.42578125" style="1" customWidth="1"/>
    <col min="9" max="9" width="11.42578125" style="1" hidden="1" customWidth="1"/>
    <col min="10" max="10" width="13.28515625" style="1" customWidth="1"/>
    <col min="11" max="12" width="17" style="1" customWidth="1"/>
    <col min="13" max="13" width="15.42578125" style="1" customWidth="1"/>
    <col min="14" max="14" width="16.140625" style="1" customWidth="1"/>
    <col min="15" max="15" width="13.140625" style="2" customWidth="1"/>
    <col min="16" max="16384" width="11.42578125" style="1"/>
  </cols>
  <sheetData>
    <row r="1" spans="1:17" s="55" customFormat="1" x14ac:dyDescent="0.3">
      <c r="A1" s="7"/>
      <c r="B1" s="7"/>
      <c r="C1" s="7"/>
      <c r="D1" s="9"/>
      <c r="E1" s="7"/>
      <c r="F1" s="7"/>
      <c r="G1" s="7"/>
      <c r="H1" s="7"/>
      <c r="I1" s="7"/>
      <c r="J1" s="7"/>
      <c r="K1" s="7"/>
      <c r="L1" s="7"/>
      <c r="M1" s="7"/>
      <c r="N1" s="7"/>
      <c r="O1" s="15"/>
      <c r="P1" s="14"/>
      <c r="Q1" s="14"/>
    </row>
    <row r="2" spans="1:17" s="55" customFormat="1" ht="16.5" customHeight="1" x14ac:dyDescent="0.3">
      <c r="A2" s="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4"/>
    </row>
    <row r="3" spans="1:17" s="55" customFormat="1" x14ac:dyDescent="0.3">
      <c r="A3" s="7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15"/>
      <c r="P3" s="14"/>
      <c r="Q3" s="14"/>
    </row>
    <row r="4" spans="1:17" s="55" customFormat="1" x14ac:dyDescent="0.3">
      <c r="A4" s="7"/>
      <c r="B4" s="7"/>
      <c r="C4" s="7"/>
      <c r="D4" s="9"/>
      <c r="E4" s="7"/>
      <c r="F4" s="235" t="s">
        <v>53</v>
      </c>
      <c r="G4" s="235"/>
      <c r="H4" s="235"/>
      <c r="I4" s="235"/>
      <c r="J4" s="235"/>
      <c r="K4" s="235"/>
      <c r="L4" s="235"/>
      <c r="M4" s="235"/>
      <c r="N4" s="235"/>
      <c r="O4" s="15"/>
      <c r="P4" s="14"/>
      <c r="Q4" s="14"/>
    </row>
    <row r="5" spans="1:17" s="55" customFormat="1" x14ac:dyDescent="0.3">
      <c r="A5" s="7"/>
      <c r="B5" s="7"/>
      <c r="C5" s="7"/>
      <c r="D5" s="9"/>
      <c r="E5" s="7"/>
      <c r="F5" s="235"/>
      <c r="G5" s="235"/>
      <c r="H5" s="235"/>
      <c r="I5" s="235"/>
      <c r="J5" s="235"/>
      <c r="K5" s="235"/>
      <c r="L5" s="235"/>
      <c r="M5" s="235"/>
      <c r="N5" s="235"/>
      <c r="O5" s="15"/>
      <c r="P5" s="14"/>
      <c r="Q5" s="14"/>
    </row>
    <row r="6" spans="1:17" ht="15.75" x14ac:dyDescent="0.3">
      <c r="A6" s="7"/>
      <c r="B6" s="7"/>
      <c r="C6" s="7"/>
      <c r="D6" s="9"/>
      <c r="E6" s="7"/>
      <c r="F6" s="54"/>
      <c r="G6" s="54"/>
      <c r="H6" s="54"/>
      <c r="I6" s="54"/>
      <c r="J6" s="54"/>
      <c r="K6" s="54"/>
      <c r="L6" s="54"/>
      <c r="M6" s="54"/>
      <c r="N6" s="54"/>
      <c r="O6" s="15"/>
      <c r="P6" s="14"/>
      <c r="Q6" s="14"/>
    </row>
    <row r="7" spans="1:17" ht="15.75" x14ac:dyDescent="0.3">
      <c r="A7" s="7"/>
      <c r="B7" s="7"/>
      <c r="C7" s="7"/>
      <c r="D7" s="9"/>
      <c r="E7" s="7"/>
      <c r="F7" s="54"/>
      <c r="G7" s="54"/>
      <c r="H7" s="54"/>
      <c r="I7" s="54"/>
      <c r="J7" s="54"/>
      <c r="K7" s="54"/>
      <c r="L7" s="54"/>
      <c r="M7" s="54"/>
      <c r="N7" s="54"/>
      <c r="O7" s="15"/>
      <c r="P7" s="14"/>
      <c r="Q7" s="14"/>
    </row>
    <row r="8" spans="1:17" ht="15.75" x14ac:dyDescent="0.3">
      <c r="A8" s="7"/>
      <c r="B8" s="7"/>
      <c r="C8" s="7"/>
      <c r="D8" s="9"/>
      <c r="E8" s="7"/>
      <c r="F8" s="54"/>
      <c r="G8" s="54"/>
      <c r="H8" s="54"/>
      <c r="I8" s="54"/>
      <c r="J8" s="54"/>
      <c r="K8" s="54"/>
      <c r="L8" s="54"/>
      <c r="M8" s="54"/>
      <c r="N8" s="54"/>
      <c r="O8" s="15"/>
      <c r="P8" s="14"/>
      <c r="Q8" s="14"/>
    </row>
    <row r="9" spans="1:17" ht="15.75" x14ac:dyDescent="0.3">
      <c r="B9" s="53"/>
      <c r="C9" s="53"/>
      <c r="D9" s="52" t="s">
        <v>52</v>
      </c>
      <c r="E9" s="215" t="s">
        <v>207</v>
      </c>
      <c r="F9" s="215"/>
      <c r="G9" s="215"/>
      <c r="H9" s="215"/>
      <c r="I9" s="215"/>
      <c r="J9" s="215"/>
      <c r="K9" s="215"/>
      <c r="L9" s="215"/>
      <c r="M9" s="215"/>
      <c r="N9" s="215"/>
      <c r="O9" s="50"/>
      <c r="P9" s="14"/>
      <c r="Q9" s="14"/>
    </row>
    <row r="10" spans="1:17" ht="15.75" x14ac:dyDescent="0.3">
      <c r="B10" s="53"/>
      <c r="C10" s="53"/>
      <c r="D10" s="52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0"/>
      <c r="P10" s="14"/>
      <c r="Q10" s="14"/>
    </row>
    <row r="11" spans="1:17" ht="15.75" customHeight="1" x14ac:dyDescent="0.3">
      <c r="A11" s="7"/>
      <c r="B11" s="228" t="s">
        <v>51</v>
      </c>
      <c r="C11" s="228"/>
      <c r="D11" s="228"/>
      <c r="E11" s="237" t="s">
        <v>213</v>
      </c>
      <c r="F11" s="237"/>
      <c r="G11" s="237"/>
      <c r="H11" s="237"/>
      <c r="I11" s="237"/>
      <c r="J11" s="237"/>
      <c r="K11" s="237"/>
      <c r="L11" s="237"/>
      <c r="M11" s="237"/>
      <c r="N11" s="237"/>
      <c r="O11" s="15"/>
      <c r="P11" s="14"/>
      <c r="Q11" s="14"/>
    </row>
    <row r="12" spans="1:17" ht="15.75" customHeight="1" x14ac:dyDescent="0.3">
      <c r="A12" s="7"/>
      <c r="B12" s="47"/>
      <c r="C12" s="47"/>
      <c r="D12" s="47"/>
      <c r="E12" s="45"/>
      <c r="F12" s="49"/>
      <c r="G12" s="45"/>
      <c r="H12" s="45"/>
      <c r="I12" s="45"/>
      <c r="J12" s="45"/>
      <c r="K12" s="45"/>
      <c r="L12" s="45"/>
      <c r="M12" s="45"/>
      <c r="N12" s="45"/>
      <c r="O12" s="15"/>
      <c r="P12" s="14"/>
      <c r="Q12" s="14"/>
    </row>
    <row r="13" spans="1:17" ht="15.75" customHeight="1" x14ac:dyDescent="0.3">
      <c r="A13" s="7"/>
      <c r="B13" s="228" t="s">
        <v>50</v>
      </c>
      <c r="C13" s="228"/>
      <c r="D13" s="228"/>
      <c r="E13" s="45"/>
      <c r="F13" s="46">
        <v>0.15</v>
      </c>
      <c r="G13" s="45"/>
      <c r="H13" s="45"/>
      <c r="I13" s="45"/>
      <c r="J13" s="45"/>
      <c r="K13" s="45"/>
      <c r="L13" s="45"/>
      <c r="M13" s="45"/>
      <c r="N13" s="45"/>
      <c r="O13" s="15"/>
      <c r="P13" s="14"/>
      <c r="Q13" s="14"/>
    </row>
    <row r="14" spans="1:17" ht="15.75" customHeight="1" x14ac:dyDescent="0.3">
      <c r="A14" s="7"/>
      <c r="B14" s="47"/>
      <c r="C14" s="47"/>
      <c r="D14" s="4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15"/>
      <c r="P14" s="14"/>
      <c r="Q14" s="14"/>
    </row>
    <row r="15" spans="1:17" ht="15.75" customHeight="1" x14ac:dyDescent="0.3">
      <c r="A15" s="7"/>
      <c r="B15" s="231" t="s">
        <v>49</v>
      </c>
      <c r="C15" s="231"/>
      <c r="D15" s="231"/>
      <c r="E15" s="236" t="s">
        <v>214</v>
      </c>
      <c r="F15" s="236"/>
      <c r="G15" s="236"/>
      <c r="H15" s="236"/>
      <c r="I15" s="236"/>
      <c r="J15" s="236"/>
      <c r="K15" s="236"/>
      <c r="L15" s="236"/>
      <c r="M15" s="236"/>
      <c r="N15" s="236"/>
      <c r="O15" s="15"/>
      <c r="P15" s="14"/>
      <c r="Q15" s="14"/>
    </row>
    <row r="16" spans="1:17" ht="15.75" customHeight="1" x14ac:dyDescent="0.3">
      <c r="A16" s="7"/>
      <c r="B16" s="43"/>
      <c r="C16" s="43"/>
      <c r="D16" s="43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15"/>
      <c r="P16" s="14"/>
      <c r="Q16" s="14"/>
    </row>
    <row r="17" spans="1:18" s="3" customFormat="1" ht="15.75" x14ac:dyDescent="0.3">
      <c r="A17" s="9"/>
      <c r="B17" s="38"/>
      <c r="C17" s="38"/>
      <c r="D17" s="38"/>
      <c r="E17" s="38"/>
      <c r="F17" s="37"/>
      <c r="G17" s="36"/>
      <c r="H17" s="36"/>
      <c r="I17" s="36"/>
      <c r="J17" s="10"/>
      <c r="K17" s="35"/>
      <c r="L17" s="35"/>
      <c r="M17" s="34"/>
      <c r="N17" s="34"/>
      <c r="O17" s="42"/>
      <c r="P17" s="41"/>
      <c r="Q17" s="41"/>
    </row>
    <row r="18" spans="1:18" ht="15.75" x14ac:dyDescent="0.3">
      <c r="A18" s="7"/>
      <c r="B18" s="38"/>
      <c r="C18" s="38"/>
      <c r="D18" s="43" t="s">
        <v>48</v>
      </c>
      <c r="E18" s="215" t="s">
        <v>215</v>
      </c>
      <c r="F18" s="215"/>
      <c r="G18" s="215"/>
      <c r="H18" s="215"/>
      <c r="I18" s="215"/>
      <c r="J18" s="215"/>
      <c r="K18" s="215"/>
      <c r="L18" s="215"/>
      <c r="M18" s="215"/>
      <c r="N18" s="215"/>
      <c r="O18" s="15"/>
      <c r="P18" s="14"/>
      <c r="Q18" s="14"/>
    </row>
    <row r="19" spans="1:18" ht="15.75" x14ac:dyDescent="0.3">
      <c r="A19" s="7"/>
      <c r="B19" s="40"/>
      <c r="C19" s="38"/>
      <c r="D19" s="43"/>
      <c r="E19" s="38"/>
      <c r="F19" s="37"/>
      <c r="G19" s="36"/>
      <c r="H19" s="36"/>
      <c r="I19" s="36"/>
      <c r="J19" s="10"/>
      <c r="K19" s="35"/>
      <c r="L19" s="35"/>
      <c r="M19" s="34"/>
      <c r="N19" s="34"/>
      <c r="O19" s="15"/>
      <c r="P19" s="14"/>
      <c r="Q19" s="14"/>
    </row>
    <row r="20" spans="1:18" ht="15" customHeight="1" x14ac:dyDescent="0.3">
      <c r="A20" s="7"/>
      <c r="B20" s="232" t="s">
        <v>47</v>
      </c>
      <c r="C20" s="219" t="s">
        <v>46</v>
      </c>
      <c r="D20" s="219"/>
      <c r="E20" s="219"/>
      <c r="F20" s="219"/>
      <c r="G20" s="219"/>
      <c r="H20" s="219"/>
      <c r="I20" s="219"/>
      <c r="J20" s="219"/>
      <c r="K20" s="220"/>
      <c r="L20" s="238" t="s">
        <v>45</v>
      </c>
      <c r="M20" s="233" t="s">
        <v>44</v>
      </c>
      <c r="N20" s="233"/>
      <c r="O20" s="234"/>
      <c r="P20" s="14"/>
      <c r="Q20" s="7"/>
    </row>
    <row r="21" spans="1:18" ht="16.5" customHeight="1" x14ac:dyDescent="0.3">
      <c r="A21" s="7"/>
      <c r="B21" s="232"/>
      <c r="C21" s="222"/>
      <c r="D21" s="222"/>
      <c r="E21" s="222"/>
      <c r="F21" s="222"/>
      <c r="G21" s="222"/>
      <c r="H21" s="222"/>
      <c r="I21" s="222"/>
      <c r="J21" s="222"/>
      <c r="K21" s="223"/>
      <c r="L21" s="239"/>
      <c r="M21" s="233"/>
      <c r="N21" s="233"/>
      <c r="O21" s="234"/>
      <c r="P21" s="14"/>
      <c r="Q21" s="7"/>
    </row>
    <row r="22" spans="1:18" ht="17.25" customHeight="1" x14ac:dyDescent="0.3">
      <c r="A22" s="7"/>
      <c r="B22" s="232"/>
      <c r="C22" s="225"/>
      <c r="D22" s="225"/>
      <c r="E22" s="225"/>
      <c r="F22" s="225"/>
      <c r="G22" s="225"/>
      <c r="H22" s="225"/>
      <c r="I22" s="225"/>
      <c r="J22" s="225"/>
      <c r="K22" s="226"/>
      <c r="L22" s="240"/>
      <c r="M22" s="33" t="s">
        <v>43</v>
      </c>
      <c r="N22" s="33" t="s">
        <v>42</v>
      </c>
      <c r="O22" s="234"/>
      <c r="P22" s="14"/>
      <c r="Q22" s="7"/>
    </row>
    <row r="23" spans="1:18" ht="21" customHeight="1" x14ac:dyDescent="0.3">
      <c r="A23" s="7"/>
      <c r="B23" s="27" t="s">
        <v>41</v>
      </c>
      <c r="C23" s="216" t="s">
        <v>216</v>
      </c>
      <c r="D23" s="217"/>
      <c r="E23" s="217"/>
      <c r="F23" s="217"/>
      <c r="G23" s="217"/>
      <c r="H23" s="217"/>
      <c r="I23" s="217"/>
      <c r="J23" s="217"/>
      <c r="K23" s="227"/>
      <c r="L23" s="59">
        <v>1</v>
      </c>
      <c r="M23" s="24">
        <v>42736</v>
      </c>
      <c r="N23" s="23">
        <v>43100</v>
      </c>
      <c r="O23" s="234"/>
      <c r="P23" s="14"/>
      <c r="Q23" s="7"/>
    </row>
    <row r="24" spans="1:18" ht="17.25" customHeight="1" x14ac:dyDescent="0.3">
      <c r="A24" s="7"/>
      <c r="B24" s="27" t="s">
        <v>39</v>
      </c>
      <c r="C24" s="216" t="s">
        <v>217</v>
      </c>
      <c r="D24" s="217"/>
      <c r="E24" s="217"/>
      <c r="F24" s="217"/>
      <c r="G24" s="217"/>
      <c r="H24" s="217"/>
      <c r="I24" s="217"/>
      <c r="J24" s="217"/>
      <c r="K24" s="227"/>
      <c r="L24" s="58" t="s">
        <v>66</v>
      </c>
      <c r="M24" s="24">
        <v>42736</v>
      </c>
      <c r="N24" s="23">
        <v>43100</v>
      </c>
      <c r="O24" s="22"/>
      <c r="P24" s="230"/>
      <c r="Q24" s="230"/>
      <c r="R24" s="29"/>
    </row>
    <row r="25" spans="1:18" ht="17.25" customHeight="1" x14ac:dyDescent="0.3">
      <c r="A25" s="7"/>
      <c r="B25" s="27" t="s">
        <v>37</v>
      </c>
      <c r="C25" s="216" t="s">
        <v>218</v>
      </c>
      <c r="D25" s="217"/>
      <c r="E25" s="217"/>
      <c r="F25" s="217"/>
      <c r="G25" s="217"/>
      <c r="H25" s="217"/>
      <c r="I25" s="217"/>
      <c r="J25" s="217"/>
      <c r="K25" s="227"/>
      <c r="L25" s="59">
        <v>1</v>
      </c>
      <c r="M25" s="24">
        <v>42736</v>
      </c>
      <c r="N25" s="23">
        <v>43100</v>
      </c>
      <c r="O25" s="22"/>
      <c r="P25" s="30"/>
      <c r="Q25" s="30"/>
      <c r="R25" s="29"/>
    </row>
    <row r="26" spans="1:18" ht="17.25" customHeight="1" x14ac:dyDescent="0.3">
      <c r="A26" s="7"/>
      <c r="B26" s="27" t="s">
        <v>35</v>
      </c>
      <c r="C26" s="216" t="s">
        <v>219</v>
      </c>
      <c r="D26" s="217"/>
      <c r="E26" s="217"/>
      <c r="F26" s="217"/>
      <c r="G26" s="217"/>
      <c r="H26" s="217"/>
      <c r="I26" s="217"/>
      <c r="J26" s="217"/>
      <c r="K26" s="227"/>
      <c r="L26" s="58" t="s">
        <v>65</v>
      </c>
      <c r="M26" s="24">
        <v>42736</v>
      </c>
      <c r="N26" s="23">
        <v>43100</v>
      </c>
      <c r="O26" s="22"/>
      <c r="P26" s="30"/>
      <c r="Q26" s="30"/>
      <c r="R26" s="29"/>
    </row>
    <row r="27" spans="1:18" ht="17.25" customHeight="1" x14ac:dyDescent="0.3">
      <c r="A27" s="7"/>
      <c r="B27" s="27" t="s">
        <v>33</v>
      </c>
      <c r="C27" s="216" t="s">
        <v>220</v>
      </c>
      <c r="D27" s="217"/>
      <c r="E27" s="217"/>
      <c r="F27" s="217"/>
      <c r="G27" s="217"/>
      <c r="H27" s="217"/>
      <c r="I27" s="217"/>
      <c r="J27" s="217"/>
      <c r="K27" s="227"/>
      <c r="L27" s="58" t="s">
        <v>65</v>
      </c>
      <c r="M27" s="24">
        <v>42736</v>
      </c>
      <c r="N27" s="23">
        <v>43008</v>
      </c>
      <c r="O27" s="22"/>
      <c r="P27" s="30"/>
      <c r="Q27" s="30"/>
      <c r="R27" s="29"/>
    </row>
    <row r="28" spans="1:18" ht="17.25" customHeight="1" x14ac:dyDescent="0.3">
      <c r="A28" s="7"/>
      <c r="B28" s="27" t="s">
        <v>31</v>
      </c>
      <c r="C28" s="216" t="s">
        <v>221</v>
      </c>
      <c r="D28" s="217"/>
      <c r="E28" s="217"/>
      <c r="F28" s="217"/>
      <c r="G28" s="217"/>
      <c r="H28" s="217"/>
      <c r="I28" s="217"/>
      <c r="J28" s="217"/>
      <c r="K28" s="227"/>
      <c r="L28" s="58" t="s">
        <v>65</v>
      </c>
      <c r="M28" s="23">
        <v>43070</v>
      </c>
      <c r="N28" s="23">
        <v>43100</v>
      </c>
      <c r="O28" s="22"/>
      <c r="P28" s="30"/>
      <c r="Q28" s="30"/>
      <c r="R28" s="29"/>
    </row>
    <row r="29" spans="1:18" ht="15.75" x14ac:dyDescent="0.3">
      <c r="A29" s="7"/>
      <c r="B29" s="9"/>
      <c r="C29" s="9"/>
      <c r="D29" s="19"/>
      <c r="E29" s="19"/>
      <c r="F29" s="19"/>
      <c r="G29" s="19"/>
      <c r="H29" s="19"/>
      <c r="I29" s="19"/>
      <c r="J29" s="19"/>
      <c r="K29" s="19"/>
      <c r="L29" s="19"/>
      <c r="M29" s="21"/>
      <c r="N29" s="21"/>
      <c r="O29" s="15"/>
      <c r="P29" s="14"/>
      <c r="Q29" s="14"/>
    </row>
    <row r="30" spans="1:18" ht="21" customHeight="1" x14ac:dyDescent="0.3">
      <c r="A30" s="7"/>
      <c r="B30" s="214" t="s">
        <v>3</v>
      </c>
      <c r="C30" s="214"/>
      <c r="D30" s="209" t="s">
        <v>208</v>
      </c>
      <c r="E30" s="209"/>
      <c r="F30" s="209"/>
      <c r="G30" s="209"/>
      <c r="I30" s="16"/>
      <c r="J30" s="16"/>
      <c r="K30" s="16"/>
      <c r="L30" s="16"/>
      <c r="M30" s="16"/>
      <c r="N30" s="16"/>
      <c r="O30" s="15"/>
      <c r="P30" s="14"/>
      <c r="Q30" s="14"/>
    </row>
    <row r="31" spans="1:18" ht="21" customHeight="1" x14ac:dyDescent="0.3">
      <c r="A31" s="7"/>
      <c r="B31" s="20"/>
      <c r="C31" s="19"/>
      <c r="D31" s="20"/>
      <c r="E31" s="20"/>
      <c r="F31" s="20"/>
      <c r="G31" s="17"/>
      <c r="I31" s="16"/>
      <c r="J31" s="16"/>
      <c r="K31" s="16"/>
      <c r="L31" s="16"/>
      <c r="M31" s="16"/>
      <c r="N31" s="16"/>
      <c r="O31" s="15"/>
      <c r="P31" s="14"/>
      <c r="Q31" s="14"/>
    </row>
    <row r="32" spans="1:18" ht="15.75" x14ac:dyDescent="0.3">
      <c r="A32" s="7"/>
      <c r="B32" s="13" t="s">
        <v>1</v>
      </c>
      <c r="C32" s="12"/>
      <c r="D32" s="210" t="s">
        <v>209</v>
      </c>
      <c r="E32" s="213"/>
      <c r="F32" s="213"/>
      <c r="G32" s="213"/>
      <c r="I32" s="10"/>
      <c r="J32" s="10"/>
      <c r="K32" s="10"/>
      <c r="L32" s="10"/>
      <c r="M32" s="10"/>
      <c r="N32" s="10"/>
      <c r="O32" s="8"/>
      <c r="P32" s="7"/>
      <c r="Q32" s="7"/>
    </row>
    <row r="33" spans="1:17" ht="15.75" x14ac:dyDescent="0.3">
      <c r="A33" s="7"/>
      <c r="B33" s="13"/>
      <c r="C33" s="12"/>
      <c r="D33" s="11"/>
      <c r="E33" s="11"/>
      <c r="F33" s="11"/>
      <c r="I33" s="10"/>
      <c r="J33" s="10"/>
      <c r="K33" s="10"/>
      <c r="L33" s="10"/>
      <c r="M33" s="10"/>
      <c r="N33" s="10"/>
      <c r="O33" s="8"/>
      <c r="P33" s="7"/>
      <c r="Q33" s="7"/>
    </row>
    <row r="34" spans="1:17" ht="16.5" customHeight="1" x14ac:dyDescent="0.3">
      <c r="A34" s="7"/>
      <c r="B34" s="7"/>
      <c r="C34" s="7"/>
      <c r="D34" s="9"/>
      <c r="E34" s="7"/>
      <c r="F34" s="7"/>
      <c r="G34" s="7"/>
      <c r="H34" s="7"/>
      <c r="I34" s="7"/>
      <c r="J34" s="7"/>
      <c r="K34" s="7"/>
      <c r="L34" s="7"/>
      <c r="M34" s="7"/>
      <c r="N34" s="7"/>
      <c r="O34" s="8"/>
      <c r="P34" s="7"/>
      <c r="Q34" s="7"/>
    </row>
    <row r="35" spans="1:17" ht="16.5" customHeight="1" x14ac:dyDescent="0.3">
      <c r="A35" s="4"/>
      <c r="B35" s="4"/>
      <c r="C35" s="4"/>
      <c r="D35" s="6"/>
      <c r="E35" s="4"/>
      <c r="F35" s="4"/>
      <c r="G35" s="4"/>
      <c r="H35" s="4"/>
      <c r="I35" s="4"/>
      <c r="J35" s="4"/>
      <c r="K35" s="4"/>
      <c r="L35" s="4"/>
      <c r="M35" s="4"/>
      <c r="N35" s="4"/>
      <c r="O35" s="5"/>
      <c r="P35" s="4"/>
      <c r="Q35" s="4"/>
    </row>
    <row r="36" spans="1:17" ht="16.5" customHeight="1" x14ac:dyDescent="0.3">
      <c r="A36" s="4"/>
      <c r="B36" s="4"/>
      <c r="C36" s="4"/>
      <c r="D36" s="6"/>
      <c r="E36" s="4"/>
      <c r="F36" s="4"/>
      <c r="G36" s="4"/>
      <c r="H36" s="4"/>
      <c r="I36" s="4"/>
      <c r="J36" s="4"/>
      <c r="K36" s="4"/>
      <c r="L36" s="4"/>
      <c r="M36" s="4"/>
      <c r="N36" s="4"/>
      <c r="O36" s="5"/>
      <c r="P36" s="4"/>
      <c r="Q36" s="4"/>
    </row>
    <row r="37" spans="1:17" ht="18" customHeight="1" x14ac:dyDescent="0.3">
      <c r="A37" s="4"/>
      <c r="B37" s="4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  <c r="N37" s="4"/>
      <c r="O37" s="5"/>
      <c r="P37" s="4"/>
      <c r="Q37" s="4"/>
    </row>
    <row r="38" spans="1:17" ht="16.5" customHeight="1" x14ac:dyDescent="0.3">
      <c r="A38" s="4"/>
      <c r="B38" s="4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  <c r="N38" s="4"/>
      <c r="O38" s="5"/>
      <c r="P38" s="4"/>
      <c r="Q38" s="4"/>
    </row>
    <row r="39" spans="1:17" ht="18" customHeight="1" x14ac:dyDescent="0.3">
      <c r="A39" s="4"/>
      <c r="B39" s="4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  <c r="N39" s="4"/>
      <c r="O39" s="5"/>
      <c r="P39" s="4"/>
      <c r="Q39" s="4"/>
    </row>
    <row r="40" spans="1:17" ht="16.5" customHeight="1" x14ac:dyDescent="0.3">
      <c r="A40" s="4"/>
      <c r="B40" s="4"/>
      <c r="C40" s="4"/>
      <c r="D40" s="6"/>
      <c r="E40" s="4"/>
      <c r="F40" s="4"/>
      <c r="G40" s="4"/>
      <c r="H40" s="4"/>
      <c r="I40" s="4"/>
      <c r="J40" s="4"/>
      <c r="K40" s="4"/>
      <c r="L40" s="4"/>
      <c r="M40" s="4"/>
      <c r="N40" s="4"/>
      <c r="O40" s="5"/>
      <c r="P40" s="4"/>
      <c r="Q40" s="4"/>
    </row>
    <row r="41" spans="1:17" ht="18" customHeight="1" x14ac:dyDescent="0.25"/>
    <row r="42" spans="1:17" ht="16.5" customHeight="1" x14ac:dyDescent="0.25"/>
    <row r="43" spans="1:17" ht="18" customHeight="1" x14ac:dyDescent="0.25"/>
    <row r="44" spans="1:17" ht="18" customHeight="1" x14ac:dyDescent="0.25"/>
    <row r="45" spans="1:17" ht="21.75" customHeight="1" x14ac:dyDescent="0.25"/>
    <row r="46" spans="1:17" ht="15.75" customHeight="1" x14ac:dyDescent="0.25"/>
    <row r="47" spans="1:17" ht="18" customHeight="1" x14ac:dyDescent="0.25"/>
    <row r="48" spans="1:17" ht="18" customHeight="1" x14ac:dyDescent="0.25"/>
    <row r="49" ht="16.5" customHeight="1" x14ac:dyDescent="0.25"/>
    <row r="50" ht="16.5" customHeight="1" x14ac:dyDescent="0.25"/>
    <row r="51" ht="15" customHeight="1" x14ac:dyDescent="0.25"/>
    <row r="52" ht="15" customHeight="1" x14ac:dyDescent="0.25"/>
    <row r="53" ht="15" customHeight="1" x14ac:dyDescent="0.25"/>
    <row r="54" ht="29.25" customHeight="1" x14ac:dyDescent="0.25"/>
    <row r="55" ht="26.25" customHeight="1" x14ac:dyDescent="0.25"/>
    <row r="56" ht="16.5" customHeight="1" x14ac:dyDescent="0.25"/>
    <row r="57" ht="16.5" customHeight="1" x14ac:dyDescent="0.25"/>
    <row r="58" ht="16.5" customHeight="1" x14ac:dyDescent="0.25"/>
    <row r="59" ht="33.75" customHeight="1" x14ac:dyDescent="0.25"/>
    <row r="60" ht="16.5" customHeight="1" x14ac:dyDescent="0.25"/>
    <row r="61" ht="16.5" customHeight="1" x14ac:dyDescent="0.25"/>
    <row r="62" ht="16.5" customHeight="1" x14ac:dyDescent="0.25"/>
    <row r="63" ht="16.5" customHeight="1" x14ac:dyDescent="0.25"/>
    <row r="6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6.5" customHeight="1" x14ac:dyDescent="0.25"/>
    <row r="71" ht="16.5" customHeight="1" x14ac:dyDescent="0.25"/>
    <row r="72" ht="16.5" customHeight="1" x14ac:dyDescent="0.25"/>
    <row r="73" ht="16.5" customHeight="1" x14ac:dyDescent="0.25"/>
    <row r="74" ht="15" customHeight="1" x14ac:dyDescent="0.25"/>
    <row r="75" ht="16.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6.5" customHeight="1" x14ac:dyDescent="0.25"/>
    <row r="81" ht="16.5" customHeight="1" x14ac:dyDescent="0.25"/>
    <row r="82" ht="16.5" customHeight="1" x14ac:dyDescent="0.25"/>
    <row r="83" ht="16.5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30" customHeight="1" x14ac:dyDescent="0.25"/>
    <row r="95" ht="16.5" customHeight="1" x14ac:dyDescent="0.25"/>
    <row r="96" ht="16.5" customHeight="1" x14ac:dyDescent="0.25"/>
    <row r="97" ht="16.5" customHeight="1" x14ac:dyDescent="0.25"/>
    <row r="98" ht="16.5" customHeight="1" x14ac:dyDescent="0.25"/>
    <row r="99" ht="16.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6.5" customHeight="1" x14ac:dyDescent="0.25"/>
    <row r="111" ht="16.5" customHeight="1" x14ac:dyDescent="0.25"/>
    <row r="112" ht="16.5" customHeight="1" x14ac:dyDescent="0.25"/>
    <row r="113" ht="16.5" customHeight="1" x14ac:dyDescent="0.25"/>
    <row r="114" ht="16.5" customHeight="1" x14ac:dyDescent="0.25"/>
    <row r="115" ht="16.5" customHeight="1" x14ac:dyDescent="0.25"/>
    <row r="116" ht="15" customHeight="1" x14ac:dyDescent="0.25"/>
    <row r="117" ht="16.5" customHeight="1" x14ac:dyDescent="0.25"/>
    <row r="118" ht="16.5" customHeight="1" x14ac:dyDescent="0.25"/>
    <row r="119" ht="16.5" customHeight="1" x14ac:dyDescent="0.25"/>
    <row r="120" ht="16.5" customHeight="1" x14ac:dyDescent="0.25"/>
    <row r="121" ht="16.5" customHeight="1" x14ac:dyDescent="0.25"/>
    <row r="122" ht="16.5" customHeight="1" x14ac:dyDescent="0.25"/>
    <row r="123" ht="16.5" customHeight="1" x14ac:dyDescent="0.25"/>
    <row r="124" ht="16.5" customHeight="1" x14ac:dyDescent="0.25"/>
    <row r="125" ht="16.5" customHeight="1" x14ac:dyDescent="0.25"/>
    <row r="126" ht="18" customHeight="1" x14ac:dyDescent="0.25"/>
    <row r="127" ht="18" customHeight="1" x14ac:dyDescent="0.25"/>
    <row r="128" ht="16.5" customHeight="1" x14ac:dyDescent="0.25"/>
    <row r="129" ht="16.5" customHeight="1" x14ac:dyDescent="0.25"/>
    <row r="130" ht="18" customHeight="1" x14ac:dyDescent="0.25"/>
    <row r="131" ht="18" customHeight="1" x14ac:dyDescent="0.25"/>
    <row r="132" ht="67.5" customHeight="1" x14ac:dyDescent="0.25"/>
    <row r="133" ht="47.25" customHeight="1" x14ac:dyDescent="0.25"/>
    <row r="134" ht="16.5" customHeight="1" x14ac:dyDescent="0.25"/>
    <row r="135" ht="16.5" customHeight="1" x14ac:dyDescent="0.25"/>
    <row r="136" ht="16.5" customHeight="1" x14ac:dyDescent="0.25"/>
    <row r="137" ht="16.5" customHeight="1" x14ac:dyDescent="0.25"/>
    <row r="138" ht="16.5" customHeight="1" x14ac:dyDescent="0.25"/>
    <row r="139" ht="16.5" customHeight="1" x14ac:dyDescent="0.25"/>
    <row r="140" ht="16.5" customHeight="1" x14ac:dyDescent="0.25"/>
    <row r="141" ht="16.5" customHeight="1" x14ac:dyDescent="0.25"/>
    <row r="142" ht="16.5" customHeight="1" x14ac:dyDescent="0.25"/>
    <row r="143" ht="16.5" customHeight="1" x14ac:dyDescent="0.25"/>
    <row r="144" ht="15" customHeight="1" x14ac:dyDescent="0.25"/>
    <row r="145" ht="16.5" customHeight="1" x14ac:dyDescent="0.25"/>
    <row r="146" ht="16.5" customHeight="1" x14ac:dyDescent="0.25"/>
    <row r="147" ht="16.5" customHeight="1" x14ac:dyDescent="0.25"/>
    <row r="148" ht="16.5" customHeight="1" x14ac:dyDescent="0.25"/>
    <row r="149" ht="16.5" customHeight="1" x14ac:dyDescent="0.25"/>
    <row r="150" ht="16.5" customHeight="1" x14ac:dyDescent="0.25"/>
    <row r="151" ht="16.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</sheetData>
  <sheetProtection selectLockedCells="1" selectUnlockedCells="1"/>
  <dataConsolidate/>
  <mergeCells count="24">
    <mergeCell ref="F4:N5"/>
    <mergeCell ref="E9:N9"/>
    <mergeCell ref="E15:N15"/>
    <mergeCell ref="D30:G30"/>
    <mergeCell ref="B13:D13"/>
    <mergeCell ref="E11:N11"/>
    <mergeCell ref="C28:K28"/>
    <mergeCell ref="L20:L22"/>
    <mergeCell ref="C23:K23"/>
    <mergeCell ref="C24:K24"/>
    <mergeCell ref="B11:D11"/>
    <mergeCell ref="C25:K25"/>
    <mergeCell ref="C26:K26"/>
    <mergeCell ref="C27:K27"/>
    <mergeCell ref="D32:G32"/>
    <mergeCell ref="B30:C30"/>
    <mergeCell ref="E18:N18"/>
    <mergeCell ref="P24:Q24"/>
    <mergeCell ref="B15:D15"/>
    <mergeCell ref="B20:B22"/>
    <mergeCell ref="C20:K22"/>
    <mergeCell ref="M20:N21"/>
    <mergeCell ref="O20:O23"/>
    <mergeCell ref="E16:N16"/>
  </mergeCells>
  <printOptions horizontalCentered="1"/>
  <pageMargins left="0.19685039370078741" right="0.23622047244094491" top="0.47244094488188981" bottom="0.23622047244094491" header="0.35433070866141736" footer="0.31496062992125984"/>
  <pageSetup paperSize="2295" scale="68" orientation="landscape" r:id="rId1"/>
  <headerFooter scaleWithDoc="0"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5"/>
  <sheetViews>
    <sheetView workbookViewId="0">
      <selection activeCell="E18" sqref="E18:N18"/>
    </sheetView>
  </sheetViews>
  <sheetFormatPr baseColWidth="10" defaultColWidth="11.42578125" defaultRowHeight="15" x14ac:dyDescent="0.25"/>
  <cols>
    <col min="1" max="1" width="15" style="1" customWidth="1"/>
    <col min="2" max="2" width="11.28515625" style="1" customWidth="1"/>
    <col min="3" max="3" width="19.7109375" style="1" customWidth="1"/>
    <col min="4" max="4" width="23.5703125" style="3" customWidth="1"/>
    <col min="5" max="5" width="11.5703125" style="1" customWidth="1"/>
    <col min="6" max="6" width="19.7109375" style="1" customWidth="1"/>
    <col min="7" max="7" width="11.42578125" style="1" customWidth="1"/>
    <col min="8" max="8" width="14.42578125" style="1" customWidth="1"/>
    <col min="9" max="9" width="11.42578125" style="1" hidden="1" customWidth="1"/>
    <col min="10" max="10" width="13.28515625" style="1" customWidth="1"/>
    <col min="11" max="11" width="17" style="1" customWidth="1"/>
    <col min="12" max="12" width="14.42578125" style="1" customWidth="1"/>
    <col min="13" max="13" width="15.42578125" style="1" customWidth="1"/>
    <col min="14" max="14" width="16.140625" style="1" customWidth="1"/>
    <col min="15" max="15" width="13.140625" style="2" customWidth="1"/>
    <col min="16" max="16384" width="11.42578125" style="1"/>
  </cols>
  <sheetData>
    <row r="1" spans="1:17" s="55" customFormat="1" x14ac:dyDescent="0.3">
      <c r="A1" s="7"/>
      <c r="B1" s="7"/>
      <c r="C1" s="7"/>
      <c r="D1" s="9"/>
      <c r="E1" s="7"/>
      <c r="F1" s="7"/>
      <c r="G1" s="7"/>
      <c r="H1" s="7"/>
      <c r="I1" s="7"/>
      <c r="J1" s="7"/>
      <c r="K1" s="7"/>
      <c r="L1" s="7"/>
      <c r="M1" s="7"/>
      <c r="N1" s="7"/>
      <c r="O1" s="15"/>
      <c r="P1" s="14"/>
      <c r="Q1" s="14"/>
    </row>
    <row r="2" spans="1:17" s="55" customFormat="1" x14ac:dyDescent="0.3">
      <c r="A2" s="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4"/>
    </row>
    <row r="3" spans="1:17" s="55" customFormat="1" x14ac:dyDescent="0.3">
      <c r="A3" s="7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15"/>
      <c r="P3" s="14"/>
      <c r="Q3" s="14"/>
    </row>
    <row r="4" spans="1:17" s="55" customFormat="1" x14ac:dyDescent="0.3">
      <c r="A4" s="7"/>
      <c r="B4" s="7"/>
      <c r="C4" s="7"/>
      <c r="D4" s="9"/>
      <c r="E4" s="7"/>
      <c r="F4" s="235" t="s">
        <v>53</v>
      </c>
      <c r="G4" s="235"/>
      <c r="H4" s="235"/>
      <c r="I4" s="235"/>
      <c r="J4" s="235"/>
      <c r="K4" s="235"/>
      <c r="L4" s="235"/>
      <c r="M4" s="235"/>
      <c r="N4" s="235"/>
      <c r="O4" s="15"/>
      <c r="P4" s="14"/>
      <c r="Q4" s="14"/>
    </row>
    <row r="5" spans="1:17" s="55" customFormat="1" x14ac:dyDescent="0.3">
      <c r="A5" s="7"/>
      <c r="B5" s="7"/>
      <c r="C5" s="7"/>
      <c r="D5" s="9"/>
      <c r="E5" s="7"/>
      <c r="F5" s="235"/>
      <c r="G5" s="235"/>
      <c r="H5" s="235"/>
      <c r="I5" s="235"/>
      <c r="J5" s="235"/>
      <c r="K5" s="235"/>
      <c r="L5" s="235"/>
      <c r="M5" s="235"/>
      <c r="N5" s="235"/>
      <c r="O5" s="15"/>
      <c r="P5" s="14"/>
      <c r="Q5" s="14"/>
    </row>
    <row r="6" spans="1:17" ht="15.75" x14ac:dyDescent="0.3">
      <c r="A6" s="7"/>
      <c r="B6" s="7"/>
      <c r="C6" s="7"/>
      <c r="D6" s="9"/>
      <c r="E6" s="7"/>
      <c r="F6" s="54"/>
      <c r="G6" s="54"/>
      <c r="H6" s="54"/>
      <c r="I6" s="54"/>
      <c r="J6" s="54"/>
      <c r="K6" s="54"/>
      <c r="L6" s="54"/>
      <c r="M6" s="54"/>
      <c r="N6" s="54"/>
      <c r="O6" s="15"/>
      <c r="P6" s="14"/>
      <c r="Q6" s="14"/>
    </row>
    <row r="7" spans="1:17" ht="15.75" x14ac:dyDescent="0.3">
      <c r="A7" s="7"/>
      <c r="B7" s="7"/>
      <c r="C7" s="7"/>
      <c r="D7" s="9"/>
      <c r="E7" s="7"/>
      <c r="F7" s="54"/>
      <c r="G7" s="54"/>
      <c r="H7" s="54"/>
      <c r="I7" s="54"/>
      <c r="J7" s="54"/>
      <c r="K7" s="54"/>
      <c r="L7" s="54"/>
      <c r="M7" s="54"/>
      <c r="N7" s="54"/>
      <c r="O7" s="15"/>
      <c r="P7" s="14"/>
      <c r="Q7" s="14"/>
    </row>
    <row r="8" spans="1:17" ht="15.75" x14ac:dyDescent="0.3">
      <c r="A8" s="7"/>
      <c r="B8" s="7"/>
      <c r="C8" s="7"/>
      <c r="D8" s="9"/>
      <c r="E8" s="7"/>
      <c r="F8" s="54"/>
      <c r="G8" s="54"/>
      <c r="H8" s="54"/>
      <c r="I8" s="54"/>
      <c r="J8" s="54"/>
      <c r="K8" s="54"/>
      <c r="L8" s="54"/>
      <c r="M8" s="54"/>
      <c r="N8" s="54"/>
      <c r="O8" s="15"/>
      <c r="P8" s="14"/>
      <c r="Q8" s="14"/>
    </row>
    <row r="9" spans="1:17" ht="15.75" x14ac:dyDescent="0.3">
      <c r="B9" s="53"/>
      <c r="C9" s="53"/>
      <c r="D9" s="52" t="s">
        <v>52</v>
      </c>
      <c r="E9" s="215" t="s">
        <v>207</v>
      </c>
      <c r="F9" s="215"/>
      <c r="G9" s="215"/>
      <c r="H9" s="215"/>
      <c r="I9" s="215"/>
      <c r="J9" s="215"/>
      <c r="K9" s="215"/>
      <c r="L9" s="215"/>
      <c r="M9" s="215"/>
      <c r="N9" s="215"/>
      <c r="O9" s="50"/>
      <c r="P9" s="14"/>
      <c r="Q9" s="14"/>
    </row>
    <row r="10" spans="1:17" ht="15.75" x14ac:dyDescent="0.3">
      <c r="B10" s="53"/>
      <c r="C10" s="53"/>
      <c r="D10" s="52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0"/>
      <c r="P10" s="14"/>
      <c r="Q10" s="14"/>
    </row>
    <row r="11" spans="1:17" ht="15.75" x14ac:dyDescent="0.3">
      <c r="A11" s="7"/>
      <c r="B11" s="228" t="s">
        <v>51</v>
      </c>
      <c r="C11" s="228"/>
      <c r="D11" s="228"/>
      <c r="E11" s="237" t="s">
        <v>222</v>
      </c>
      <c r="F11" s="237"/>
      <c r="G11" s="237"/>
      <c r="H11" s="237"/>
      <c r="I11" s="237"/>
      <c r="J11" s="237"/>
      <c r="K11" s="237"/>
      <c r="L11" s="237"/>
      <c r="M11" s="237"/>
      <c r="N11" s="237"/>
      <c r="O11" s="15"/>
      <c r="P11" s="14"/>
      <c r="Q11" s="14"/>
    </row>
    <row r="12" spans="1:17" ht="15.75" x14ac:dyDescent="0.3">
      <c r="A12" s="7"/>
      <c r="B12" s="63"/>
      <c r="C12" s="63"/>
      <c r="D12" s="63"/>
      <c r="E12" s="45"/>
      <c r="F12" s="64"/>
      <c r="G12" s="45"/>
      <c r="H12" s="45"/>
      <c r="I12" s="45"/>
      <c r="J12" s="45"/>
      <c r="K12" s="45"/>
      <c r="L12" s="45"/>
      <c r="M12" s="45"/>
      <c r="N12" s="45"/>
      <c r="O12" s="15"/>
      <c r="P12" s="14"/>
      <c r="Q12" s="14"/>
    </row>
    <row r="13" spans="1:17" ht="15.75" x14ac:dyDescent="0.3">
      <c r="A13" s="7"/>
      <c r="B13" s="228" t="s">
        <v>50</v>
      </c>
      <c r="C13" s="228"/>
      <c r="D13" s="228"/>
      <c r="E13" s="45"/>
      <c r="F13" s="46">
        <v>0.15</v>
      </c>
      <c r="G13" s="45"/>
      <c r="H13" s="45"/>
      <c r="I13" s="45"/>
      <c r="J13" s="45"/>
      <c r="K13" s="45"/>
      <c r="L13" s="45"/>
      <c r="M13" s="45"/>
      <c r="N13" s="45"/>
      <c r="O13" s="15"/>
      <c r="P13" s="14"/>
      <c r="Q13" s="14"/>
    </row>
    <row r="14" spans="1:17" ht="15.75" x14ac:dyDescent="0.3">
      <c r="A14" s="7"/>
      <c r="B14" s="63"/>
      <c r="C14" s="63"/>
      <c r="D14" s="63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15"/>
      <c r="P14" s="14"/>
      <c r="Q14" s="14"/>
    </row>
    <row r="15" spans="1:17" ht="15.75" x14ac:dyDescent="0.3">
      <c r="A15" s="7"/>
      <c r="B15" s="231" t="s">
        <v>49</v>
      </c>
      <c r="C15" s="231"/>
      <c r="D15" s="231"/>
      <c r="E15" s="236" t="s">
        <v>223</v>
      </c>
      <c r="F15" s="236"/>
      <c r="G15" s="236"/>
      <c r="H15" s="236"/>
      <c r="I15" s="236"/>
      <c r="J15" s="236"/>
      <c r="K15" s="236"/>
      <c r="L15" s="236"/>
      <c r="M15" s="236"/>
      <c r="N15" s="236"/>
      <c r="O15" s="15"/>
      <c r="P15" s="14"/>
      <c r="Q15" s="14"/>
    </row>
    <row r="16" spans="1:17" ht="15.75" x14ac:dyDescent="0.3">
      <c r="A16" s="7"/>
      <c r="B16" s="61"/>
      <c r="C16" s="61"/>
      <c r="D16" s="61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15"/>
      <c r="P16" s="14"/>
      <c r="Q16" s="14"/>
    </row>
    <row r="17" spans="1:18" s="3" customFormat="1" ht="15.75" x14ac:dyDescent="0.3">
      <c r="A17" s="9"/>
      <c r="B17" s="38"/>
      <c r="C17" s="38"/>
      <c r="D17" s="38"/>
      <c r="E17" s="38"/>
      <c r="F17" s="37"/>
      <c r="G17" s="36"/>
      <c r="H17" s="36"/>
      <c r="I17" s="36"/>
      <c r="J17" s="10"/>
      <c r="K17" s="35"/>
      <c r="L17" s="35"/>
      <c r="M17" s="34"/>
      <c r="N17" s="34"/>
      <c r="O17" s="42"/>
      <c r="P17" s="41"/>
      <c r="Q17" s="41"/>
    </row>
    <row r="18" spans="1:18" ht="15.75" x14ac:dyDescent="0.3">
      <c r="A18" s="7"/>
      <c r="B18" s="38"/>
      <c r="C18" s="38"/>
      <c r="D18" s="61" t="s">
        <v>48</v>
      </c>
      <c r="E18" s="215" t="s">
        <v>224</v>
      </c>
      <c r="F18" s="215"/>
      <c r="G18" s="215"/>
      <c r="H18" s="215"/>
      <c r="I18" s="215"/>
      <c r="J18" s="215"/>
      <c r="K18" s="215"/>
      <c r="L18" s="215"/>
      <c r="M18" s="215"/>
      <c r="N18" s="215"/>
      <c r="O18" s="15"/>
      <c r="P18" s="14"/>
      <c r="Q18" s="14"/>
    </row>
    <row r="19" spans="1:18" ht="15.75" x14ac:dyDescent="0.3">
      <c r="A19" s="7"/>
      <c r="B19" s="40"/>
      <c r="C19" s="38"/>
      <c r="D19" s="61"/>
      <c r="E19" s="38"/>
      <c r="F19" s="37"/>
      <c r="G19" s="36"/>
      <c r="H19" s="36"/>
      <c r="I19" s="36"/>
      <c r="J19" s="10"/>
      <c r="K19" s="35"/>
      <c r="L19" s="35"/>
      <c r="M19" s="34"/>
      <c r="N19" s="34"/>
      <c r="O19" s="15"/>
      <c r="P19" s="14"/>
      <c r="Q19" s="14"/>
    </row>
    <row r="20" spans="1:18" ht="15" customHeight="1" x14ac:dyDescent="0.3">
      <c r="A20" s="7"/>
      <c r="B20" s="232" t="s">
        <v>47</v>
      </c>
      <c r="C20" s="219" t="s">
        <v>46</v>
      </c>
      <c r="D20" s="219"/>
      <c r="E20" s="219"/>
      <c r="F20" s="219"/>
      <c r="G20" s="219"/>
      <c r="H20" s="219"/>
      <c r="I20" s="219"/>
      <c r="J20" s="219"/>
      <c r="K20" s="220"/>
      <c r="L20" s="238" t="s">
        <v>45</v>
      </c>
      <c r="M20" s="233" t="s">
        <v>44</v>
      </c>
      <c r="N20" s="233"/>
      <c r="O20" s="234"/>
      <c r="P20" s="14"/>
      <c r="Q20" s="7"/>
    </row>
    <row r="21" spans="1:18" ht="16.5" customHeight="1" x14ac:dyDescent="0.3">
      <c r="A21" s="7"/>
      <c r="B21" s="232"/>
      <c r="C21" s="222"/>
      <c r="D21" s="222"/>
      <c r="E21" s="222"/>
      <c r="F21" s="222"/>
      <c r="G21" s="222"/>
      <c r="H21" s="222"/>
      <c r="I21" s="222"/>
      <c r="J21" s="222"/>
      <c r="K21" s="223"/>
      <c r="L21" s="239"/>
      <c r="M21" s="233"/>
      <c r="N21" s="233"/>
      <c r="O21" s="234"/>
      <c r="P21" s="14"/>
      <c r="Q21" s="7"/>
    </row>
    <row r="22" spans="1:18" ht="17.25" customHeight="1" x14ac:dyDescent="0.3">
      <c r="A22" s="7"/>
      <c r="B22" s="232"/>
      <c r="C22" s="225"/>
      <c r="D22" s="225"/>
      <c r="E22" s="225"/>
      <c r="F22" s="225"/>
      <c r="G22" s="225"/>
      <c r="H22" s="225"/>
      <c r="I22" s="225"/>
      <c r="J22" s="225"/>
      <c r="K22" s="226"/>
      <c r="L22" s="240"/>
      <c r="M22" s="62" t="s">
        <v>43</v>
      </c>
      <c r="N22" s="62" t="s">
        <v>42</v>
      </c>
      <c r="O22" s="234"/>
      <c r="P22" s="14"/>
      <c r="Q22" s="7"/>
    </row>
    <row r="23" spans="1:18" ht="21" customHeight="1" x14ac:dyDescent="0.3">
      <c r="A23" s="7"/>
      <c r="B23" s="27" t="s">
        <v>41</v>
      </c>
      <c r="C23" s="216" t="s">
        <v>69</v>
      </c>
      <c r="D23" s="217"/>
      <c r="E23" s="217"/>
      <c r="F23" s="217"/>
      <c r="G23" s="217"/>
      <c r="H23" s="217"/>
      <c r="I23" s="217"/>
      <c r="J23" s="217"/>
      <c r="K23" s="227"/>
      <c r="L23" s="58" t="s">
        <v>70</v>
      </c>
      <c r="M23" s="24">
        <v>42736</v>
      </c>
      <c r="N23" s="23">
        <v>43100</v>
      </c>
      <c r="O23" s="234"/>
      <c r="P23" s="14"/>
      <c r="Q23" s="7"/>
    </row>
    <row r="24" spans="1:18" ht="17.25" customHeight="1" x14ac:dyDescent="0.3">
      <c r="A24" s="7"/>
      <c r="B24" s="27" t="s">
        <v>39</v>
      </c>
      <c r="C24" s="216" t="s">
        <v>71</v>
      </c>
      <c r="D24" s="217"/>
      <c r="E24" s="217"/>
      <c r="F24" s="217"/>
      <c r="G24" s="217"/>
      <c r="H24" s="217"/>
      <c r="I24" s="217"/>
      <c r="J24" s="217"/>
      <c r="K24" s="227"/>
      <c r="L24" s="58" t="s">
        <v>70</v>
      </c>
      <c r="M24" s="24">
        <v>42736</v>
      </c>
      <c r="N24" s="23">
        <v>43100</v>
      </c>
      <c r="O24" s="22"/>
      <c r="P24" s="230"/>
      <c r="Q24" s="230"/>
      <c r="R24" s="29"/>
    </row>
    <row r="25" spans="1:18" ht="20.25" customHeight="1" x14ac:dyDescent="0.3">
      <c r="A25" s="7"/>
      <c r="B25" s="27" t="s">
        <v>37</v>
      </c>
      <c r="C25" s="216" t="s">
        <v>72</v>
      </c>
      <c r="D25" s="217"/>
      <c r="E25" s="217"/>
      <c r="F25" s="217"/>
      <c r="G25" s="217"/>
      <c r="H25" s="217"/>
      <c r="I25" s="217"/>
      <c r="J25" s="217"/>
      <c r="K25" s="227"/>
      <c r="L25" s="58" t="s">
        <v>70</v>
      </c>
      <c r="M25" s="24">
        <v>43070</v>
      </c>
      <c r="N25" s="23">
        <v>43100</v>
      </c>
      <c r="O25" s="22"/>
      <c r="P25" s="14"/>
      <c r="Q25" s="7"/>
    </row>
    <row r="26" spans="1:18" ht="15.75" x14ac:dyDescent="0.3">
      <c r="A26" s="7"/>
      <c r="B26" s="9"/>
      <c r="C26" s="9"/>
      <c r="D26" s="19"/>
      <c r="E26" s="19"/>
      <c r="F26" s="19"/>
      <c r="G26" s="19"/>
      <c r="H26" s="19"/>
      <c r="I26" s="19"/>
      <c r="J26" s="19"/>
      <c r="K26" s="19"/>
      <c r="L26" s="19"/>
      <c r="M26" s="21"/>
      <c r="N26" s="21"/>
      <c r="O26" s="15"/>
      <c r="P26" s="14"/>
      <c r="Q26" s="14"/>
    </row>
    <row r="27" spans="1:18" ht="21" customHeight="1" x14ac:dyDescent="0.3">
      <c r="A27" s="7"/>
      <c r="B27" s="214" t="s">
        <v>3</v>
      </c>
      <c r="C27" s="214"/>
      <c r="D27" s="209" t="s">
        <v>2</v>
      </c>
      <c r="E27" s="209"/>
      <c r="F27" s="209"/>
      <c r="G27" s="209"/>
      <c r="I27" s="16"/>
      <c r="J27" s="16"/>
      <c r="K27" s="16"/>
      <c r="L27" s="16"/>
      <c r="M27" s="16"/>
      <c r="N27" s="16"/>
      <c r="O27" s="15"/>
      <c r="P27" s="14"/>
      <c r="Q27" s="14"/>
    </row>
    <row r="28" spans="1:18" ht="21" customHeight="1" x14ac:dyDescent="0.3">
      <c r="A28" s="7"/>
      <c r="B28" s="60"/>
      <c r="C28" s="19"/>
      <c r="D28" s="60"/>
      <c r="E28" s="60"/>
      <c r="F28" s="60"/>
      <c r="G28" s="17"/>
      <c r="I28" s="16"/>
      <c r="J28" s="16"/>
      <c r="K28" s="16"/>
      <c r="L28" s="16"/>
      <c r="M28" s="16"/>
      <c r="N28" s="16"/>
      <c r="O28" s="15"/>
      <c r="P28" s="14"/>
      <c r="Q28" s="14"/>
    </row>
    <row r="29" spans="1:18" ht="15.75" x14ac:dyDescent="0.3">
      <c r="A29" s="7"/>
      <c r="B29" s="13" t="s">
        <v>1</v>
      </c>
      <c r="C29" s="12"/>
      <c r="D29" s="210" t="s">
        <v>0</v>
      </c>
      <c r="E29" s="213"/>
      <c r="F29" s="213"/>
      <c r="G29" s="213"/>
      <c r="I29" s="10"/>
      <c r="J29" s="10"/>
      <c r="K29" s="10"/>
      <c r="L29" s="10"/>
      <c r="M29" s="10"/>
      <c r="N29" s="10"/>
      <c r="O29" s="8"/>
      <c r="P29" s="7"/>
      <c r="Q29" s="7"/>
    </row>
    <row r="30" spans="1:18" ht="15.75" x14ac:dyDescent="0.3">
      <c r="A30" s="7"/>
      <c r="B30" s="13"/>
      <c r="C30" s="12"/>
      <c r="D30" s="11"/>
      <c r="E30" s="11"/>
      <c r="F30" s="11"/>
      <c r="I30" s="10"/>
      <c r="J30" s="10"/>
      <c r="K30" s="10"/>
      <c r="L30" s="10"/>
      <c r="M30" s="10"/>
      <c r="N30" s="10"/>
      <c r="O30" s="8"/>
      <c r="P30" s="7"/>
      <c r="Q30" s="7"/>
    </row>
    <row r="31" spans="1:18" ht="16.5" customHeight="1" x14ac:dyDescent="0.3">
      <c r="A31" s="7"/>
      <c r="B31" s="7"/>
      <c r="C31" s="7"/>
      <c r="D31" s="9"/>
      <c r="E31" s="7"/>
      <c r="F31" s="7"/>
      <c r="G31" s="7"/>
      <c r="H31" s="7"/>
      <c r="I31" s="7"/>
      <c r="J31" s="7"/>
      <c r="K31" s="7"/>
      <c r="L31" s="7"/>
      <c r="M31" s="7"/>
      <c r="N31" s="7"/>
      <c r="O31" s="8"/>
      <c r="P31" s="7"/>
      <c r="Q31" s="7"/>
    </row>
    <row r="32" spans="1:18" ht="16.5" customHeight="1" x14ac:dyDescent="0.3">
      <c r="A32" s="4"/>
      <c r="B32" s="4"/>
      <c r="C32" s="4"/>
      <c r="D32" s="6"/>
      <c r="E32" s="4"/>
      <c r="F32" s="4"/>
      <c r="G32" s="4"/>
      <c r="H32" s="4"/>
      <c r="I32" s="4"/>
      <c r="J32" s="4"/>
      <c r="K32" s="4"/>
      <c r="L32" s="4"/>
      <c r="M32" s="4"/>
      <c r="N32" s="4"/>
      <c r="O32" s="5"/>
      <c r="P32" s="4"/>
      <c r="Q32" s="4"/>
    </row>
    <row r="33" spans="1:17" ht="16.5" x14ac:dyDescent="0.3">
      <c r="A33" s="4"/>
      <c r="B33" s="4"/>
      <c r="C33" s="4"/>
      <c r="D33" s="6"/>
      <c r="E33" s="4"/>
      <c r="F33" s="4"/>
      <c r="G33" s="4"/>
      <c r="H33" s="4"/>
      <c r="I33" s="4"/>
      <c r="J33" s="4"/>
      <c r="K33" s="4"/>
      <c r="L33" s="4"/>
      <c r="M33" s="4"/>
      <c r="N33" s="4"/>
      <c r="O33" s="5"/>
      <c r="P33" s="4"/>
      <c r="Q33" s="4"/>
    </row>
    <row r="34" spans="1:17" ht="16.5" x14ac:dyDescent="0.3">
      <c r="A34" s="4"/>
      <c r="B34" s="4"/>
      <c r="C34" s="4"/>
      <c r="D34" s="6"/>
      <c r="E34" s="4"/>
      <c r="F34" s="4"/>
      <c r="G34" s="4"/>
      <c r="H34" s="4"/>
      <c r="I34" s="4"/>
      <c r="J34" s="4"/>
      <c r="K34" s="4"/>
      <c r="L34" s="4"/>
      <c r="M34" s="4"/>
      <c r="N34" s="4"/>
      <c r="O34" s="5"/>
      <c r="P34" s="4"/>
      <c r="Q34" s="4"/>
    </row>
    <row r="35" spans="1:17" ht="16.5" x14ac:dyDescent="0.3">
      <c r="A35" s="4"/>
      <c r="B35" s="4"/>
      <c r="C35" s="4"/>
      <c r="D35" s="6"/>
      <c r="E35" s="4"/>
      <c r="F35" s="4"/>
      <c r="G35" s="4"/>
      <c r="H35" s="4"/>
      <c r="I35" s="4"/>
      <c r="J35" s="4"/>
      <c r="K35" s="4"/>
      <c r="L35" s="4"/>
      <c r="M35" s="4"/>
      <c r="N35" s="4"/>
      <c r="O35" s="5"/>
      <c r="P35" s="4"/>
      <c r="Q35" s="4"/>
    </row>
    <row r="36" spans="1:17" ht="16.5" x14ac:dyDescent="0.3">
      <c r="A36" s="4"/>
      <c r="B36" s="4"/>
      <c r="C36" s="4"/>
      <c r="D36" s="6"/>
      <c r="E36" s="4"/>
      <c r="F36" s="4"/>
      <c r="G36" s="4"/>
      <c r="H36" s="4"/>
      <c r="I36" s="4"/>
      <c r="J36" s="4"/>
      <c r="K36" s="4"/>
      <c r="L36" s="4"/>
      <c r="M36" s="4"/>
      <c r="N36" s="4"/>
      <c r="O36" s="5"/>
      <c r="P36" s="4"/>
      <c r="Q36" s="4"/>
    </row>
    <row r="37" spans="1:17" ht="16.5" x14ac:dyDescent="0.3">
      <c r="A37" s="4"/>
      <c r="B37" s="4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  <c r="N37" s="4"/>
      <c r="O37" s="5"/>
      <c r="P37" s="4"/>
      <c r="Q37" s="4"/>
    </row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</sheetData>
  <mergeCells count="21">
    <mergeCell ref="B15:D15"/>
    <mergeCell ref="E15:N15"/>
    <mergeCell ref="F4:N5"/>
    <mergeCell ref="E9:N9"/>
    <mergeCell ref="B11:D11"/>
    <mergeCell ref="E11:N11"/>
    <mergeCell ref="B13:D13"/>
    <mergeCell ref="E16:N16"/>
    <mergeCell ref="E18:N18"/>
    <mergeCell ref="B20:B22"/>
    <mergeCell ref="C20:K22"/>
    <mergeCell ref="L20:L22"/>
    <mergeCell ref="M20:N21"/>
    <mergeCell ref="D29:G29"/>
    <mergeCell ref="O20:O23"/>
    <mergeCell ref="C23:K23"/>
    <mergeCell ref="C24:K24"/>
    <mergeCell ref="P24:Q24"/>
    <mergeCell ref="C25:K25"/>
    <mergeCell ref="B27:C27"/>
    <mergeCell ref="D27:G27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6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6"/>
  <sheetViews>
    <sheetView topLeftCell="A3" workbookViewId="0">
      <selection activeCell="E9" sqref="E9:N9"/>
    </sheetView>
  </sheetViews>
  <sheetFormatPr baseColWidth="10" defaultColWidth="11.42578125" defaultRowHeight="15" x14ac:dyDescent="0.25"/>
  <cols>
    <col min="1" max="1" width="15" style="1" customWidth="1"/>
    <col min="2" max="2" width="11.28515625" style="1" customWidth="1"/>
    <col min="3" max="3" width="19.7109375" style="1" customWidth="1"/>
    <col min="4" max="4" width="23.5703125" style="3" customWidth="1"/>
    <col min="5" max="5" width="11.5703125" style="1" customWidth="1"/>
    <col min="6" max="6" width="19.7109375" style="1" customWidth="1"/>
    <col min="7" max="7" width="11.42578125" style="1" customWidth="1"/>
    <col min="8" max="8" width="14.42578125" style="1" customWidth="1"/>
    <col min="9" max="9" width="11.42578125" style="1" hidden="1" customWidth="1"/>
    <col min="10" max="10" width="13.28515625" style="1" customWidth="1"/>
    <col min="11" max="11" width="17" style="1" customWidth="1"/>
    <col min="12" max="12" width="15" style="1" customWidth="1"/>
    <col min="13" max="13" width="15.42578125" style="1" customWidth="1"/>
    <col min="14" max="14" width="16.140625" style="1" customWidth="1"/>
    <col min="15" max="15" width="13.140625" style="2" customWidth="1"/>
    <col min="16" max="16384" width="11.42578125" style="1"/>
  </cols>
  <sheetData>
    <row r="1" spans="1:17" s="55" customFormat="1" x14ac:dyDescent="0.3">
      <c r="A1" s="7"/>
      <c r="B1" s="7"/>
      <c r="C1" s="7"/>
      <c r="D1" s="9"/>
      <c r="E1" s="7"/>
      <c r="F1" s="7"/>
      <c r="G1" s="7"/>
      <c r="H1" s="7"/>
      <c r="I1" s="7"/>
      <c r="J1" s="7"/>
      <c r="K1" s="7"/>
      <c r="L1" s="7"/>
      <c r="M1" s="7"/>
      <c r="N1" s="7"/>
      <c r="O1" s="15"/>
      <c r="P1" s="14"/>
      <c r="Q1" s="14"/>
    </row>
    <row r="2" spans="1:17" s="55" customFormat="1" x14ac:dyDescent="0.3">
      <c r="A2" s="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4"/>
    </row>
    <row r="3" spans="1:17" s="55" customFormat="1" x14ac:dyDescent="0.3">
      <c r="A3" s="7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15"/>
      <c r="P3" s="14"/>
      <c r="Q3" s="14"/>
    </row>
    <row r="4" spans="1:17" s="55" customFormat="1" x14ac:dyDescent="0.3">
      <c r="A4" s="7"/>
      <c r="B4" s="7"/>
      <c r="C4" s="7"/>
      <c r="D4" s="9"/>
      <c r="E4" s="7"/>
      <c r="F4" s="235" t="s">
        <v>53</v>
      </c>
      <c r="G4" s="235"/>
      <c r="H4" s="235"/>
      <c r="I4" s="235"/>
      <c r="J4" s="235"/>
      <c r="K4" s="235"/>
      <c r="L4" s="235"/>
      <c r="M4" s="235"/>
      <c r="N4" s="235"/>
      <c r="O4" s="15"/>
      <c r="P4" s="14"/>
      <c r="Q4" s="14"/>
    </row>
    <row r="5" spans="1:17" s="55" customFormat="1" x14ac:dyDescent="0.3">
      <c r="A5" s="7"/>
      <c r="B5" s="7"/>
      <c r="C5" s="7"/>
      <c r="D5" s="9"/>
      <c r="E5" s="7"/>
      <c r="F5" s="235"/>
      <c r="G5" s="235"/>
      <c r="H5" s="235"/>
      <c r="I5" s="235"/>
      <c r="J5" s="235"/>
      <c r="K5" s="235"/>
      <c r="L5" s="235"/>
      <c r="M5" s="235"/>
      <c r="N5" s="235"/>
      <c r="O5" s="15"/>
      <c r="P5" s="14"/>
      <c r="Q5" s="14"/>
    </row>
    <row r="6" spans="1:17" ht="15.75" x14ac:dyDescent="0.3">
      <c r="A6" s="7"/>
      <c r="B6" s="7"/>
      <c r="C6" s="7"/>
      <c r="D6" s="9"/>
      <c r="E6" s="7"/>
      <c r="F6" s="54"/>
      <c r="G6" s="54"/>
      <c r="H6" s="54"/>
      <c r="I6" s="54"/>
      <c r="J6" s="54"/>
      <c r="K6" s="54"/>
      <c r="L6" s="54"/>
      <c r="M6" s="54"/>
      <c r="N6" s="54"/>
      <c r="O6" s="15"/>
      <c r="P6" s="14"/>
      <c r="Q6" s="14"/>
    </row>
    <row r="7" spans="1:17" ht="15.75" x14ac:dyDescent="0.3">
      <c r="A7" s="7"/>
      <c r="B7" s="7"/>
      <c r="C7" s="7"/>
      <c r="D7" s="9"/>
      <c r="E7" s="7"/>
      <c r="F7" s="54"/>
      <c r="G7" s="54"/>
      <c r="H7" s="54"/>
      <c r="I7" s="54"/>
      <c r="J7" s="54"/>
      <c r="K7" s="54"/>
      <c r="L7" s="54"/>
      <c r="M7" s="54"/>
      <c r="N7" s="54"/>
      <c r="O7" s="15"/>
      <c r="P7" s="14"/>
      <c r="Q7" s="14"/>
    </row>
    <row r="8" spans="1:17" ht="15.75" x14ac:dyDescent="0.3">
      <c r="A8" s="7"/>
      <c r="B8" s="7"/>
      <c r="C8" s="7"/>
      <c r="D8" s="9"/>
      <c r="E8" s="7"/>
      <c r="F8" s="54"/>
      <c r="G8" s="54"/>
      <c r="H8" s="54"/>
      <c r="I8" s="54"/>
      <c r="J8" s="54"/>
      <c r="K8" s="54"/>
      <c r="L8" s="54"/>
      <c r="M8" s="54"/>
      <c r="N8" s="54"/>
      <c r="O8" s="15"/>
      <c r="P8" s="14"/>
      <c r="Q8" s="14"/>
    </row>
    <row r="9" spans="1:17" ht="15.75" x14ac:dyDescent="0.3">
      <c r="B9" s="53"/>
      <c r="C9" s="53"/>
      <c r="D9" s="52" t="s">
        <v>52</v>
      </c>
      <c r="E9" s="215" t="s">
        <v>207</v>
      </c>
      <c r="F9" s="215"/>
      <c r="G9" s="215"/>
      <c r="H9" s="215"/>
      <c r="I9" s="215"/>
      <c r="J9" s="215"/>
      <c r="K9" s="215"/>
      <c r="L9" s="215"/>
      <c r="M9" s="215"/>
      <c r="N9" s="215"/>
      <c r="O9" s="50"/>
      <c r="P9" s="14"/>
      <c r="Q9" s="14"/>
    </row>
    <row r="10" spans="1:17" ht="15.75" x14ac:dyDescent="0.3">
      <c r="B10" s="53"/>
      <c r="C10" s="53"/>
      <c r="D10" s="52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0"/>
      <c r="P10" s="14"/>
      <c r="Q10" s="14"/>
    </row>
    <row r="11" spans="1:17" ht="15.75" x14ac:dyDescent="0.3">
      <c r="A11" s="7"/>
      <c r="B11" s="228" t="s">
        <v>51</v>
      </c>
      <c r="C11" s="228"/>
      <c r="D11" s="228"/>
      <c r="E11" s="237" t="s">
        <v>231</v>
      </c>
      <c r="F11" s="237"/>
      <c r="G11" s="237"/>
      <c r="H11" s="237"/>
      <c r="I11" s="237"/>
      <c r="J11" s="237"/>
      <c r="K11" s="237"/>
      <c r="L11" s="237"/>
      <c r="M11" s="237"/>
      <c r="N11" s="237"/>
      <c r="O11" s="15"/>
      <c r="P11" s="14"/>
      <c r="Q11" s="14"/>
    </row>
    <row r="12" spans="1:17" ht="15.75" x14ac:dyDescent="0.3">
      <c r="A12" s="7"/>
      <c r="B12" s="67"/>
      <c r="C12" s="67"/>
      <c r="D12" s="67"/>
      <c r="E12" s="45"/>
      <c r="F12" s="72"/>
      <c r="G12" s="45"/>
      <c r="H12" s="45"/>
      <c r="I12" s="45"/>
      <c r="J12" s="45"/>
      <c r="K12" s="45"/>
      <c r="L12" s="45"/>
      <c r="M12" s="45"/>
      <c r="N12" s="45"/>
      <c r="O12" s="15"/>
      <c r="P12" s="14"/>
      <c r="Q12" s="14"/>
    </row>
    <row r="13" spans="1:17" ht="15.75" x14ac:dyDescent="0.3">
      <c r="A13" s="7"/>
      <c r="B13" s="228" t="s">
        <v>50</v>
      </c>
      <c r="C13" s="228"/>
      <c r="D13" s="228"/>
      <c r="E13" s="45"/>
      <c r="F13" s="46">
        <v>0.15</v>
      </c>
      <c r="G13" s="45"/>
      <c r="H13" s="45"/>
      <c r="I13" s="45"/>
      <c r="J13" s="45"/>
      <c r="K13" s="45"/>
      <c r="L13" s="45"/>
      <c r="M13" s="45"/>
      <c r="N13" s="45"/>
      <c r="O13" s="15"/>
      <c r="P13" s="14"/>
      <c r="Q13" s="14"/>
    </row>
    <row r="14" spans="1:17" ht="15.75" x14ac:dyDescent="0.3">
      <c r="A14" s="7"/>
      <c r="B14" s="67"/>
      <c r="C14" s="67"/>
      <c r="D14" s="6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15"/>
      <c r="P14" s="14"/>
      <c r="Q14" s="14"/>
    </row>
    <row r="15" spans="1:17" ht="15.75" x14ac:dyDescent="0.3">
      <c r="A15" s="7"/>
      <c r="B15" s="231" t="s">
        <v>49</v>
      </c>
      <c r="C15" s="231"/>
      <c r="D15" s="231"/>
      <c r="E15" s="236" t="s">
        <v>230</v>
      </c>
      <c r="F15" s="236"/>
      <c r="G15" s="236"/>
      <c r="H15" s="236"/>
      <c r="I15" s="236"/>
      <c r="J15" s="236"/>
      <c r="K15" s="236"/>
      <c r="L15" s="236"/>
      <c r="M15" s="236"/>
      <c r="N15" s="236"/>
      <c r="O15" s="15"/>
      <c r="P15" s="14"/>
      <c r="Q15" s="14"/>
    </row>
    <row r="16" spans="1:17" ht="15.75" x14ac:dyDescent="0.3">
      <c r="A16" s="7"/>
      <c r="B16" s="69"/>
      <c r="C16" s="69"/>
      <c r="D16" s="6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15"/>
      <c r="P16" s="14"/>
      <c r="Q16" s="14"/>
    </row>
    <row r="17" spans="1:18" s="3" customFormat="1" ht="15.75" x14ac:dyDescent="0.3">
      <c r="A17" s="9"/>
      <c r="B17" s="38"/>
      <c r="C17" s="38"/>
      <c r="D17" s="38"/>
      <c r="E17" s="38"/>
      <c r="F17" s="37"/>
      <c r="G17" s="36"/>
      <c r="H17" s="36"/>
      <c r="I17" s="36"/>
      <c r="J17" s="10"/>
      <c r="K17" s="35"/>
      <c r="L17" s="35"/>
      <c r="M17" s="34"/>
      <c r="N17" s="34"/>
      <c r="O17" s="42"/>
      <c r="P17" s="41"/>
      <c r="Q17" s="41"/>
    </row>
    <row r="18" spans="1:18" ht="15.75" x14ac:dyDescent="0.3">
      <c r="A18" s="7"/>
      <c r="B18" s="38"/>
      <c r="C18" s="38"/>
      <c r="D18" s="69" t="s">
        <v>48</v>
      </c>
      <c r="E18" s="215" t="s">
        <v>229</v>
      </c>
      <c r="F18" s="215"/>
      <c r="G18" s="215"/>
      <c r="H18" s="215"/>
      <c r="I18" s="215"/>
      <c r="J18" s="215"/>
      <c r="K18" s="215"/>
      <c r="L18" s="215"/>
      <c r="M18" s="215"/>
      <c r="N18" s="215"/>
      <c r="O18" s="15"/>
      <c r="P18" s="14"/>
      <c r="Q18" s="14"/>
    </row>
    <row r="19" spans="1:18" ht="15.75" x14ac:dyDescent="0.3">
      <c r="A19" s="7"/>
      <c r="B19" s="40"/>
      <c r="C19" s="38"/>
      <c r="D19" s="69"/>
      <c r="E19" s="38"/>
      <c r="F19" s="37"/>
      <c r="G19" s="36"/>
      <c r="H19" s="36"/>
      <c r="I19" s="36"/>
      <c r="J19" s="10"/>
      <c r="K19" s="35"/>
      <c r="L19" s="35"/>
      <c r="M19" s="34"/>
      <c r="N19" s="34"/>
      <c r="O19" s="15"/>
      <c r="P19" s="14"/>
      <c r="Q19" s="14"/>
    </row>
    <row r="20" spans="1:18" ht="15" customHeight="1" x14ac:dyDescent="0.3">
      <c r="A20" s="7"/>
      <c r="B20" s="232" t="s">
        <v>47</v>
      </c>
      <c r="C20" s="219" t="s">
        <v>46</v>
      </c>
      <c r="D20" s="219"/>
      <c r="E20" s="219"/>
      <c r="F20" s="219"/>
      <c r="G20" s="219"/>
      <c r="H20" s="219"/>
      <c r="I20" s="219"/>
      <c r="J20" s="219"/>
      <c r="K20" s="220"/>
      <c r="L20" s="238" t="s">
        <v>45</v>
      </c>
      <c r="M20" s="233" t="s">
        <v>44</v>
      </c>
      <c r="N20" s="233"/>
      <c r="O20" s="234"/>
      <c r="P20" s="14"/>
      <c r="Q20" s="7"/>
    </row>
    <row r="21" spans="1:18" ht="16.5" customHeight="1" x14ac:dyDescent="0.3">
      <c r="A21" s="7"/>
      <c r="B21" s="232"/>
      <c r="C21" s="222"/>
      <c r="D21" s="222"/>
      <c r="E21" s="222"/>
      <c r="F21" s="222"/>
      <c r="G21" s="222"/>
      <c r="H21" s="222"/>
      <c r="I21" s="222"/>
      <c r="J21" s="222"/>
      <c r="K21" s="223"/>
      <c r="L21" s="239"/>
      <c r="M21" s="233"/>
      <c r="N21" s="233"/>
      <c r="O21" s="234"/>
      <c r="P21" s="14"/>
      <c r="Q21" s="7"/>
    </row>
    <row r="22" spans="1:18" ht="17.25" customHeight="1" x14ac:dyDescent="0.3">
      <c r="A22" s="7"/>
      <c r="B22" s="232"/>
      <c r="C22" s="225"/>
      <c r="D22" s="225"/>
      <c r="E22" s="225"/>
      <c r="F22" s="225"/>
      <c r="G22" s="225"/>
      <c r="H22" s="225"/>
      <c r="I22" s="225"/>
      <c r="J22" s="225"/>
      <c r="K22" s="226"/>
      <c r="L22" s="240"/>
      <c r="M22" s="70" t="s">
        <v>43</v>
      </c>
      <c r="N22" s="70" t="s">
        <v>42</v>
      </c>
      <c r="O22" s="234"/>
      <c r="P22" s="14"/>
      <c r="Q22" s="7"/>
    </row>
    <row r="23" spans="1:18" ht="21" customHeight="1" x14ac:dyDescent="0.3">
      <c r="A23" s="7"/>
      <c r="B23" s="27" t="s">
        <v>41</v>
      </c>
      <c r="C23" s="216" t="s">
        <v>225</v>
      </c>
      <c r="D23" s="217"/>
      <c r="E23" s="217"/>
      <c r="F23" s="217"/>
      <c r="G23" s="217"/>
      <c r="H23" s="217"/>
      <c r="I23" s="217"/>
      <c r="J23" s="217"/>
      <c r="K23" s="227"/>
      <c r="L23" s="59">
        <v>1</v>
      </c>
      <c r="M23" s="24">
        <v>42736</v>
      </c>
      <c r="N23" s="23">
        <v>43100</v>
      </c>
      <c r="O23" s="234"/>
      <c r="P23" s="14"/>
      <c r="Q23" s="7"/>
    </row>
    <row r="24" spans="1:18" ht="17.25" customHeight="1" x14ac:dyDescent="0.3">
      <c r="A24" s="7"/>
      <c r="B24" s="27" t="s">
        <v>39</v>
      </c>
      <c r="C24" s="216" t="s">
        <v>226</v>
      </c>
      <c r="D24" s="217"/>
      <c r="E24" s="217"/>
      <c r="F24" s="217"/>
      <c r="G24" s="217"/>
      <c r="H24" s="217"/>
      <c r="I24" s="217"/>
      <c r="J24" s="217"/>
      <c r="K24" s="227"/>
      <c r="L24" s="59">
        <v>1</v>
      </c>
      <c r="M24" s="24">
        <v>42736</v>
      </c>
      <c r="N24" s="23">
        <v>43100</v>
      </c>
      <c r="O24" s="22"/>
      <c r="P24" s="230"/>
      <c r="Q24" s="230"/>
      <c r="R24" s="29"/>
    </row>
    <row r="25" spans="1:18" ht="20.25" customHeight="1" x14ac:dyDescent="0.3">
      <c r="A25" s="7"/>
      <c r="B25" s="27" t="s">
        <v>37</v>
      </c>
      <c r="C25" s="216" t="s">
        <v>227</v>
      </c>
      <c r="D25" s="217"/>
      <c r="E25" s="217"/>
      <c r="F25" s="217"/>
      <c r="G25" s="217"/>
      <c r="H25" s="217"/>
      <c r="I25" s="217"/>
      <c r="J25" s="217"/>
      <c r="K25" s="227"/>
      <c r="L25" s="59">
        <v>1</v>
      </c>
      <c r="M25" s="24">
        <v>42736</v>
      </c>
      <c r="N25" s="23">
        <v>43100</v>
      </c>
      <c r="O25" s="22"/>
      <c r="P25" s="14"/>
      <c r="Q25" s="7"/>
    </row>
    <row r="26" spans="1:18" ht="15.75" x14ac:dyDescent="0.3">
      <c r="A26" s="7"/>
      <c r="B26" s="27" t="s">
        <v>35</v>
      </c>
      <c r="C26" s="216" t="s">
        <v>228</v>
      </c>
      <c r="D26" s="217"/>
      <c r="E26" s="217"/>
      <c r="F26" s="217"/>
      <c r="G26" s="217"/>
      <c r="H26" s="217"/>
      <c r="I26" s="217"/>
      <c r="J26" s="217"/>
      <c r="K26" s="227"/>
      <c r="L26" s="59">
        <v>1</v>
      </c>
      <c r="M26" s="24">
        <v>42736</v>
      </c>
      <c r="N26" s="23">
        <v>43100</v>
      </c>
      <c r="O26" s="22"/>
      <c r="P26" s="14"/>
      <c r="Q26" s="7"/>
    </row>
    <row r="27" spans="1:18" ht="15.75" x14ac:dyDescent="0.3">
      <c r="A27" s="7"/>
      <c r="B27" s="9"/>
      <c r="C27" s="9"/>
      <c r="D27" s="19"/>
      <c r="E27" s="19"/>
      <c r="F27" s="19"/>
      <c r="G27" s="19"/>
      <c r="H27" s="19"/>
      <c r="I27" s="19"/>
      <c r="J27" s="19"/>
      <c r="K27" s="19"/>
      <c r="L27" s="19"/>
      <c r="M27" s="21"/>
      <c r="N27" s="21"/>
      <c r="O27" s="15"/>
      <c r="P27" s="14"/>
      <c r="Q27" s="14"/>
    </row>
    <row r="28" spans="1:18" ht="21" customHeight="1" x14ac:dyDescent="0.3">
      <c r="A28" s="7"/>
      <c r="B28" s="214" t="s">
        <v>84</v>
      </c>
      <c r="C28" s="214"/>
      <c r="D28" s="209" t="s">
        <v>208</v>
      </c>
      <c r="E28" s="209"/>
      <c r="F28" s="209"/>
      <c r="G28" s="209"/>
      <c r="I28" s="16"/>
      <c r="J28" s="16"/>
      <c r="K28" s="16"/>
      <c r="L28" s="16"/>
      <c r="M28" s="16"/>
      <c r="N28" s="16"/>
      <c r="O28" s="15"/>
      <c r="P28" s="14"/>
      <c r="Q28" s="14"/>
    </row>
    <row r="29" spans="1:18" ht="21" customHeight="1" x14ac:dyDescent="0.3">
      <c r="A29" s="7"/>
      <c r="B29" s="66"/>
      <c r="C29" s="19"/>
      <c r="D29" s="66"/>
      <c r="E29" s="66"/>
      <c r="F29" s="66"/>
      <c r="G29" s="17"/>
      <c r="I29" s="16"/>
      <c r="J29" s="16"/>
      <c r="K29" s="16"/>
      <c r="L29" s="16"/>
      <c r="M29" s="16"/>
      <c r="N29" s="16"/>
      <c r="O29" s="15"/>
      <c r="P29" s="14"/>
      <c r="Q29" s="14"/>
    </row>
    <row r="30" spans="1:18" ht="15.75" x14ac:dyDescent="0.3">
      <c r="A30" s="7"/>
      <c r="B30" s="13" t="s">
        <v>1</v>
      </c>
      <c r="C30" s="12"/>
      <c r="D30" s="210" t="s">
        <v>209</v>
      </c>
      <c r="E30" s="213"/>
      <c r="F30" s="213"/>
      <c r="G30" s="213"/>
      <c r="I30" s="10"/>
      <c r="J30" s="10"/>
      <c r="K30" s="10"/>
      <c r="L30" s="10"/>
      <c r="M30" s="10"/>
      <c r="N30" s="10"/>
      <c r="O30" s="8"/>
      <c r="P30" s="7"/>
      <c r="Q30" s="7"/>
    </row>
    <row r="31" spans="1:18" ht="15.75" x14ac:dyDescent="0.3">
      <c r="A31" s="7"/>
      <c r="B31" s="13"/>
      <c r="C31" s="12"/>
      <c r="D31" s="11"/>
      <c r="E31" s="11"/>
      <c r="F31" s="11"/>
      <c r="I31" s="10"/>
      <c r="J31" s="10"/>
      <c r="K31" s="10"/>
      <c r="L31" s="10"/>
      <c r="M31" s="10"/>
      <c r="N31" s="10"/>
      <c r="O31" s="8"/>
      <c r="P31" s="7"/>
      <c r="Q31" s="7"/>
    </row>
    <row r="32" spans="1:18" ht="16.5" customHeight="1" x14ac:dyDescent="0.3">
      <c r="A32" s="7"/>
      <c r="B32" s="7"/>
      <c r="C32" s="7"/>
      <c r="D32" s="9"/>
      <c r="E32" s="7"/>
      <c r="F32" s="7"/>
      <c r="G32" s="7"/>
      <c r="H32" s="7"/>
      <c r="I32" s="7"/>
      <c r="J32" s="7"/>
      <c r="K32" s="7"/>
      <c r="L32" s="7"/>
      <c r="M32" s="7"/>
      <c r="N32" s="7"/>
      <c r="O32" s="8"/>
      <c r="P32" s="7"/>
      <c r="Q32" s="7"/>
    </row>
    <row r="33" spans="1:17" ht="16.5" x14ac:dyDescent="0.3">
      <c r="A33" s="4"/>
      <c r="B33" s="4"/>
      <c r="C33" s="4"/>
      <c r="D33" s="6"/>
      <c r="E33" s="4"/>
      <c r="F33" s="4"/>
      <c r="G33" s="4"/>
      <c r="H33" s="4"/>
      <c r="I33" s="4"/>
      <c r="J33" s="4"/>
      <c r="K33" s="4"/>
      <c r="L33" s="4"/>
      <c r="M33" s="4"/>
      <c r="N33" s="4"/>
      <c r="O33" s="5"/>
      <c r="P33" s="4"/>
      <c r="Q33" s="4"/>
    </row>
    <row r="34" spans="1:17" ht="16.5" x14ac:dyDescent="0.3">
      <c r="A34" s="4"/>
      <c r="B34" s="4"/>
      <c r="C34" s="4"/>
      <c r="D34" s="6"/>
      <c r="E34" s="4"/>
      <c r="F34" s="4"/>
      <c r="G34" s="4"/>
      <c r="H34" s="4"/>
      <c r="I34" s="4"/>
      <c r="J34" s="4"/>
      <c r="K34" s="4"/>
      <c r="L34" s="4"/>
      <c r="M34" s="4"/>
      <c r="N34" s="4"/>
      <c r="O34" s="5"/>
      <c r="P34" s="4"/>
      <c r="Q34" s="4"/>
    </row>
    <row r="35" spans="1:17" ht="16.5" x14ac:dyDescent="0.3">
      <c r="A35" s="4"/>
      <c r="B35" s="4"/>
      <c r="C35" s="4"/>
      <c r="D35" s="6"/>
      <c r="E35" s="4"/>
      <c r="F35" s="4"/>
      <c r="G35" s="4"/>
      <c r="H35" s="4"/>
      <c r="I35" s="4"/>
      <c r="J35" s="4"/>
      <c r="K35" s="4"/>
      <c r="L35" s="4"/>
      <c r="M35" s="4"/>
      <c r="N35" s="4"/>
      <c r="O35" s="5"/>
      <c r="P35" s="4"/>
      <c r="Q35" s="4"/>
    </row>
    <row r="36" spans="1:17" ht="16.5" x14ac:dyDescent="0.3">
      <c r="A36" s="4"/>
      <c r="B36" s="4"/>
      <c r="C36" s="4"/>
      <c r="D36" s="6"/>
      <c r="E36" s="4"/>
      <c r="F36" s="4"/>
      <c r="G36" s="4"/>
      <c r="H36" s="4"/>
      <c r="I36" s="4"/>
      <c r="J36" s="4"/>
      <c r="K36" s="4"/>
      <c r="L36" s="4"/>
      <c r="M36" s="4"/>
      <c r="N36" s="4"/>
      <c r="O36" s="5"/>
      <c r="P36" s="4"/>
      <c r="Q36" s="4"/>
    </row>
    <row r="37" spans="1:17" ht="16.5" x14ac:dyDescent="0.3">
      <c r="A37" s="4"/>
      <c r="B37" s="4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  <c r="N37" s="4"/>
      <c r="O37" s="5"/>
      <c r="P37" s="4"/>
      <c r="Q37" s="4"/>
    </row>
    <row r="38" spans="1:17" ht="16.5" x14ac:dyDescent="0.3">
      <c r="A38" s="4"/>
      <c r="B38" s="4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  <c r="N38" s="4"/>
      <c r="O38" s="5"/>
      <c r="P38" s="4"/>
      <c r="Q38" s="4"/>
    </row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</sheetData>
  <mergeCells count="22">
    <mergeCell ref="B15:D15"/>
    <mergeCell ref="E15:N15"/>
    <mergeCell ref="F4:N5"/>
    <mergeCell ref="E9:N9"/>
    <mergeCell ref="B11:D11"/>
    <mergeCell ref="E11:N11"/>
    <mergeCell ref="B13:D13"/>
    <mergeCell ref="P24:Q24"/>
    <mergeCell ref="C25:K25"/>
    <mergeCell ref="C26:K26"/>
    <mergeCell ref="E16:N16"/>
    <mergeCell ref="E18:N18"/>
    <mergeCell ref="C20:K22"/>
    <mergeCell ref="L20:L22"/>
    <mergeCell ref="M20:N21"/>
    <mergeCell ref="B28:C28"/>
    <mergeCell ref="D28:G28"/>
    <mergeCell ref="D30:G30"/>
    <mergeCell ref="O20:O23"/>
    <mergeCell ref="C23:K23"/>
    <mergeCell ref="C24:K24"/>
    <mergeCell ref="B20:B22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64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7"/>
  <sheetViews>
    <sheetView topLeftCell="A2" workbookViewId="0">
      <selection activeCell="D31" sqref="D31:G31"/>
    </sheetView>
  </sheetViews>
  <sheetFormatPr baseColWidth="10" defaultColWidth="11.42578125" defaultRowHeight="15" x14ac:dyDescent="0.25"/>
  <cols>
    <col min="1" max="1" width="15" style="1" customWidth="1"/>
    <col min="2" max="2" width="11.28515625" style="1" customWidth="1"/>
    <col min="3" max="3" width="19.7109375" style="1" customWidth="1"/>
    <col min="4" max="4" width="23.5703125" style="3" customWidth="1"/>
    <col min="5" max="5" width="11.5703125" style="1" customWidth="1"/>
    <col min="6" max="6" width="19.7109375" style="1" customWidth="1"/>
    <col min="7" max="7" width="11.42578125" style="1" customWidth="1"/>
    <col min="8" max="8" width="14.42578125" style="1" customWidth="1"/>
    <col min="9" max="9" width="11.42578125" style="1" hidden="1" customWidth="1"/>
    <col min="10" max="10" width="13.28515625" style="1" customWidth="1"/>
    <col min="11" max="11" width="17" style="1" customWidth="1"/>
    <col min="12" max="12" width="14.42578125" style="1" customWidth="1"/>
    <col min="13" max="13" width="15.42578125" style="1" customWidth="1"/>
    <col min="14" max="14" width="16.140625" style="1" customWidth="1"/>
    <col min="15" max="15" width="13.140625" style="2" customWidth="1"/>
    <col min="16" max="16384" width="11.42578125" style="1"/>
  </cols>
  <sheetData>
    <row r="1" spans="1:17" s="55" customFormat="1" x14ac:dyDescent="0.3">
      <c r="A1" s="7"/>
      <c r="B1" s="7"/>
      <c r="C1" s="7"/>
      <c r="D1" s="9"/>
      <c r="E1" s="7"/>
      <c r="F1" s="7"/>
      <c r="G1" s="7"/>
      <c r="H1" s="7"/>
      <c r="I1" s="7"/>
      <c r="J1" s="7"/>
      <c r="K1" s="7"/>
      <c r="L1" s="7"/>
      <c r="M1" s="7"/>
      <c r="N1" s="7"/>
      <c r="O1" s="15"/>
      <c r="P1" s="14"/>
      <c r="Q1" s="14"/>
    </row>
    <row r="2" spans="1:17" s="55" customFormat="1" x14ac:dyDescent="0.3">
      <c r="A2" s="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4"/>
    </row>
    <row r="3" spans="1:17" s="55" customFormat="1" x14ac:dyDescent="0.3">
      <c r="A3" s="7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15"/>
      <c r="P3" s="14"/>
      <c r="Q3" s="14"/>
    </row>
    <row r="4" spans="1:17" s="55" customFormat="1" x14ac:dyDescent="0.3">
      <c r="A4" s="7"/>
      <c r="B4" s="7"/>
      <c r="C4" s="7"/>
      <c r="D4" s="9"/>
      <c r="E4" s="7"/>
      <c r="F4" s="235" t="s">
        <v>53</v>
      </c>
      <c r="G4" s="235"/>
      <c r="H4" s="235"/>
      <c r="I4" s="235"/>
      <c r="J4" s="235"/>
      <c r="K4" s="235"/>
      <c r="L4" s="235"/>
      <c r="M4" s="235"/>
      <c r="N4" s="235"/>
      <c r="O4" s="15"/>
      <c r="P4" s="14"/>
      <c r="Q4" s="14"/>
    </row>
    <row r="5" spans="1:17" s="55" customFormat="1" x14ac:dyDescent="0.3">
      <c r="A5" s="7"/>
      <c r="B5" s="7"/>
      <c r="C5" s="7"/>
      <c r="D5" s="9"/>
      <c r="E5" s="7"/>
      <c r="F5" s="235"/>
      <c r="G5" s="235"/>
      <c r="H5" s="235"/>
      <c r="I5" s="235"/>
      <c r="J5" s="235"/>
      <c r="K5" s="235"/>
      <c r="L5" s="235"/>
      <c r="M5" s="235"/>
      <c r="N5" s="235"/>
      <c r="O5" s="15"/>
      <c r="P5" s="14"/>
      <c r="Q5" s="14"/>
    </row>
    <row r="6" spans="1:17" ht="15.75" x14ac:dyDescent="0.3">
      <c r="A6" s="7"/>
      <c r="B6" s="7"/>
      <c r="C6" s="7"/>
      <c r="D6" s="9"/>
      <c r="E6" s="7"/>
      <c r="F6" s="54"/>
      <c r="G6" s="54"/>
      <c r="H6" s="54"/>
      <c r="I6" s="54"/>
      <c r="J6" s="54"/>
      <c r="K6" s="54"/>
      <c r="L6" s="54"/>
      <c r="M6" s="54"/>
      <c r="N6" s="54"/>
      <c r="O6" s="15"/>
      <c r="P6" s="14"/>
      <c r="Q6" s="14"/>
    </row>
    <row r="7" spans="1:17" ht="15.75" x14ac:dyDescent="0.3">
      <c r="A7" s="7"/>
      <c r="B7" s="7"/>
      <c r="C7" s="7"/>
      <c r="D7" s="9"/>
      <c r="E7" s="7"/>
      <c r="F7" s="54"/>
      <c r="G7" s="54"/>
      <c r="H7" s="54"/>
      <c r="I7" s="54"/>
      <c r="J7" s="54"/>
      <c r="K7" s="54"/>
      <c r="L7" s="54"/>
      <c r="M7" s="54"/>
      <c r="N7" s="54"/>
      <c r="O7" s="15"/>
      <c r="P7" s="14"/>
      <c r="Q7" s="14"/>
    </row>
    <row r="8" spans="1:17" ht="15.75" x14ac:dyDescent="0.3">
      <c r="A8" s="7"/>
      <c r="B8" s="7"/>
      <c r="C8" s="7"/>
      <c r="D8" s="9"/>
      <c r="E8" s="7"/>
      <c r="F8" s="54"/>
      <c r="G8" s="54"/>
      <c r="H8" s="54"/>
      <c r="I8" s="54"/>
      <c r="J8" s="54"/>
      <c r="K8" s="54"/>
      <c r="L8" s="54"/>
      <c r="M8" s="54"/>
      <c r="N8" s="54"/>
      <c r="O8" s="15"/>
      <c r="P8" s="14"/>
      <c r="Q8" s="14"/>
    </row>
    <row r="9" spans="1:17" ht="15.75" x14ac:dyDescent="0.3">
      <c r="B9" s="53"/>
      <c r="C9" s="53"/>
      <c r="D9" s="52" t="s">
        <v>52</v>
      </c>
      <c r="E9" s="215" t="s">
        <v>207</v>
      </c>
      <c r="F9" s="215"/>
      <c r="G9" s="215"/>
      <c r="H9" s="215"/>
      <c r="I9" s="215"/>
      <c r="J9" s="215"/>
      <c r="K9" s="215"/>
      <c r="L9" s="215"/>
      <c r="M9" s="215"/>
      <c r="N9" s="215"/>
      <c r="O9" s="50"/>
      <c r="P9" s="14"/>
      <c r="Q9" s="14"/>
    </row>
    <row r="10" spans="1:17" ht="15.75" x14ac:dyDescent="0.3">
      <c r="B10" s="53"/>
      <c r="C10" s="53"/>
      <c r="D10" s="52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0"/>
      <c r="P10" s="14"/>
      <c r="Q10" s="14"/>
    </row>
    <row r="11" spans="1:17" ht="15.75" x14ac:dyDescent="0.3">
      <c r="A11" s="7"/>
      <c r="B11" s="228" t="s">
        <v>51</v>
      </c>
      <c r="C11" s="228"/>
      <c r="D11" s="228"/>
      <c r="E11" s="237" t="s">
        <v>234</v>
      </c>
      <c r="F11" s="237"/>
      <c r="G11" s="237"/>
      <c r="H11" s="237"/>
      <c r="I11" s="237"/>
      <c r="J11" s="237"/>
      <c r="K11" s="237"/>
      <c r="L11" s="237"/>
      <c r="M11" s="237"/>
      <c r="N11" s="237"/>
      <c r="O11" s="15"/>
      <c r="P11" s="14"/>
      <c r="Q11" s="14"/>
    </row>
    <row r="12" spans="1:17" ht="15.75" x14ac:dyDescent="0.3">
      <c r="A12" s="7"/>
      <c r="B12" s="67"/>
      <c r="C12" s="67"/>
      <c r="D12" s="67"/>
      <c r="E12" s="45"/>
      <c r="F12" s="72"/>
      <c r="G12" s="45"/>
      <c r="H12" s="45"/>
      <c r="I12" s="45"/>
      <c r="J12" s="45"/>
      <c r="K12" s="45"/>
      <c r="L12" s="45"/>
      <c r="M12" s="45"/>
      <c r="N12" s="45"/>
      <c r="O12" s="15"/>
      <c r="P12" s="14"/>
      <c r="Q12" s="14"/>
    </row>
    <row r="13" spans="1:17" ht="15.75" x14ac:dyDescent="0.3">
      <c r="A13" s="7"/>
      <c r="B13" s="228" t="s">
        <v>50</v>
      </c>
      <c r="C13" s="228"/>
      <c r="D13" s="228"/>
      <c r="E13" s="45"/>
      <c r="F13" s="46">
        <v>0.1</v>
      </c>
      <c r="G13" s="45"/>
      <c r="H13" s="45"/>
      <c r="I13" s="45"/>
      <c r="J13" s="45"/>
      <c r="K13" s="45"/>
      <c r="L13" s="45"/>
      <c r="M13" s="45"/>
      <c r="N13" s="45"/>
      <c r="O13" s="15"/>
      <c r="P13" s="14"/>
      <c r="Q13" s="14"/>
    </row>
    <row r="14" spans="1:17" ht="15.75" x14ac:dyDescent="0.3">
      <c r="A14" s="7"/>
      <c r="B14" s="67"/>
      <c r="C14" s="67"/>
      <c r="D14" s="6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15"/>
      <c r="P14" s="14"/>
      <c r="Q14" s="14"/>
    </row>
    <row r="15" spans="1:17" ht="15.75" x14ac:dyDescent="0.3">
      <c r="A15" s="7"/>
      <c r="B15" s="231" t="s">
        <v>49</v>
      </c>
      <c r="C15" s="231"/>
      <c r="D15" s="231"/>
      <c r="E15" s="236" t="s">
        <v>232</v>
      </c>
      <c r="F15" s="236"/>
      <c r="G15" s="236"/>
      <c r="H15" s="236"/>
      <c r="I15" s="236"/>
      <c r="J15" s="236"/>
      <c r="K15" s="236"/>
      <c r="L15" s="236"/>
      <c r="M15" s="236"/>
      <c r="N15" s="236"/>
      <c r="O15" s="15"/>
      <c r="P15" s="14"/>
      <c r="Q15" s="14"/>
    </row>
    <row r="16" spans="1:17" ht="15.75" x14ac:dyDescent="0.3">
      <c r="A16" s="7"/>
      <c r="B16" s="69"/>
      <c r="C16" s="69"/>
      <c r="D16" s="6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15"/>
      <c r="P16" s="14"/>
      <c r="Q16" s="14"/>
    </row>
    <row r="17" spans="1:18" s="3" customFormat="1" ht="15.75" x14ac:dyDescent="0.3">
      <c r="A17" s="9"/>
      <c r="B17" s="38"/>
      <c r="C17" s="38"/>
      <c r="D17" s="38"/>
      <c r="E17" s="38"/>
      <c r="F17" s="37"/>
      <c r="G17" s="36"/>
      <c r="H17" s="36"/>
      <c r="I17" s="36"/>
      <c r="J17" s="10"/>
      <c r="K17" s="35"/>
      <c r="L17" s="35"/>
      <c r="M17" s="34"/>
      <c r="N17" s="34"/>
      <c r="O17" s="42"/>
      <c r="P17" s="41"/>
      <c r="Q17" s="41"/>
    </row>
    <row r="18" spans="1:18" ht="15.75" x14ac:dyDescent="0.3">
      <c r="A18" s="7"/>
      <c r="B18" s="38"/>
      <c r="C18" s="38"/>
      <c r="D18" s="69" t="s">
        <v>48</v>
      </c>
      <c r="E18" s="215" t="s">
        <v>233</v>
      </c>
      <c r="F18" s="215"/>
      <c r="G18" s="215"/>
      <c r="H18" s="215"/>
      <c r="I18" s="215"/>
      <c r="J18" s="215"/>
      <c r="K18" s="215"/>
      <c r="L18" s="215"/>
      <c r="M18" s="215"/>
      <c r="N18" s="215"/>
      <c r="O18" s="15"/>
      <c r="P18" s="14"/>
      <c r="Q18" s="14"/>
    </row>
    <row r="19" spans="1:18" ht="15.75" x14ac:dyDescent="0.3">
      <c r="A19" s="7"/>
      <c r="B19" s="40"/>
      <c r="C19" s="38"/>
      <c r="D19" s="69"/>
      <c r="E19" s="38"/>
      <c r="F19" s="37"/>
      <c r="G19" s="36"/>
      <c r="H19" s="36"/>
      <c r="I19" s="36"/>
      <c r="J19" s="10"/>
      <c r="K19" s="35"/>
      <c r="L19" s="35"/>
      <c r="M19" s="34"/>
      <c r="N19" s="34"/>
      <c r="O19" s="15"/>
      <c r="P19" s="14"/>
      <c r="Q19" s="14"/>
    </row>
    <row r="20" spans="1:18" ht="15" customHeight="1" x14ac:dyDescent="0.3">
      <c r="A20" s="7"/>
      <c r="B20" s="232" t="s">
        <v>47</v>
      </c>
      <c r="C20" s="219" t="s">
        <v>46</v>
      </c>
      <c r="D20" s="219"/>
      <c r="E20" s="219"/>
      <c r="F20" s="219"/>
      <c r="G20" s="219"/>
      <c r="H20" s="219"/>
      <c r="I20" s="219"/>
      <c r="J20" s="219"/>
      <c r="K20" s="220"/>
      <c r="L20" s="238" t="s">
        <v>45</v>
      </c>
      <c r="M20" s="233" t="s">
        <v>44</v>
      </c>
      <c r="N20" s="233"/>
      <c r="O20" s="234"/>
      <c r="P20" s="14"/>
      <c r="Q20" s="7"/>
    </row>
    <row r="21" spans="1:18" ht="16.5" customHeight="1" x14ac:dyDescent="0.3">
      <c r="A21" s="7"/>
      <c r="B21" s="232"/>
      <c r="C21" s="222"/>
      <c r="D21" s="222"/>
      <c r="E21" s="222"/>
      <c r="F21" s="222"/>
      <c r="G21" s="222"/>
      <c r="H21" s="222"/>
      <c r="I21" s="222"/>
      <c r="J21" s="222"/>
      <c r="K21" s="223"/>
      <c r="L21" s="239"/>
      <c r="M21" s="233"/>
      <c r="N21" s="233"/>
      <c r="O21" s="234"/>
      <c r="P21" s="14"/>
      <c r="Q21" s="7"/>
    </row>
    <row r="22" spans="1:18" ht="17.25" customHeight="1" x14ac:dyDescent="0.3">
      <c r="A22" s="7"/>
      <c r="B22" s="232"/>
      <c r="C22" s="225"/>
      <c r="D22" s="225"/>
      <c r="E22" s="225"/>
      <c r="F22" s="225"/>
      <c r="G22" s="225"/>
      <c r="H22" s="225"/>
      <c r="I22" s="225"/>
      <c r="J22" s="225"/>
      <c r="K22" s="226"/>
      <c r="L22" s="240"/>
      <c r="M22" s="70" t="s">
        <v>43</v>
      </c>
      <c r="N22" s="70" t="s">
        <v>42</v>
      </c>
      <c r="O22" s="234"/>
      <c r="P22" s="14"/>
      <c r="Q22" s="7"/>
    </row>
    <row r="23" spans="1:18" ht="21" customHeight="1" x14ac:dyDescent="0.3">
      <c r="A23" s="7"/>
      <c r="B23" s="27" t="s">
        <v>41</v>
      </c>
      <c r="C23" s="244" t="s">
        <v>86</v>
      </c>
      <c r="D23" s="244"/>
      <c r="E23" s="244"/>
      <c r="F23" s="244"/>
      <c r="G23" s="244"/>
      <c r="H23" s="244"/>
      <c r="I23" s="244"/>
      <c r="J23" s="244"/>
      <c r="K23" s="245"/>
      <c r="L23" s="79">
        <v>1</v>
      </c>
      <c r="M23" s="24">
        <v>42736</v>
      </c>
      <c r="N23" s="23">
        <v>43100</v>
      </c>
      <c r="O23" s="234"/>
      <c r="P23" s="14"/>
      <c r="Q23" s="7"/>
    </row>
    <row r="24" spans="1:18" ht="17.25" customHeight="1" x14ac:dyDescent="0.3">
      <c r="A24" s="7"/>
      <c r="B24" s="27" t="s">
        <v>39</v>
      </c>
      <c r="C24" s="244" t="s">
        <v>87</v>
      </c>
      <c r="D24" s="244"/>
      <c r="E24" s="244"/>
      <c r="F24" s="244"/>
      <c r="G24" s="244"/>
      <c r="H24" s="244"/>
      <c r="I24" s="244"/>
      <c r="J24" s="244"/>
      <c r="K24" s="245"/>
      <c r="L24" s="79">
        <v>1</v>
      </c>
      <c r="M24" s="24">
        <v>42736</v>
      </c>
      <c r="N24" s="23">
        <v>43100</v>
      </c>
      <c r="O24" s="22"/>
      <c r="P24" s="230"/>
      <c r="Q24" s="230"/>
      <c r="R24" s="29"/>
    </row>
    <row r="25" spans="1:18" ht="17.25" customHeight="1" x14ac:dyDescent="0.3">
      <c r="A25" s="7"/>
      <c r="B25" s="27" t="s">
        <v>37</v>
      </c>
      <c r="C25" s="216" t="s">
        <v>88</v>
      </c>
      <c r="D25" s="217"/>
      <c r="E25" s="217"/>
      <c r="F25" s="217"/>
      <c r="G25" s="217"/>
      <c r="H25" s="217"/>
      <c r="I25" s="217"/>
      <c r="J25" s="217"/>
      <c r="K25" s="227"/>
      <c r="L25" s="79">
        <v>1</v>
      </c>
      <c r="M25" s="24">
        <v>42736</v>
      </c>
      <c r="N25" s="23">
        <v>43100</v>
      </c>
      <c r="O25" s="22"/>
      <c r="P25" s="68"/>
      <c r="Q25" s="68"/>
      <c r="R25" s="29"/>
    </row>
    <row r="26" spans="1:18" ht="27.75" customHeight="1" x14ac:dyDescent="0.3">
      <c r="A26" s="7"/>
      <c r="B26" s="27" t="s">
        <v>35</v>
      </c>
      <c r="C26" s="216" t="s">
        <v>89</v>
      </c>
      <c r="D26" s="217"/>
      <c r="E26" s="217"/>
      <c r="F26" s="217"/>
      <c r="G26" s="217"/>
      <c r="H26" s="217"/>
      <c r="I26" s="217"/>
      <c r="J26" s="217"/>
      <c r="K26" s="227"/>
      <c r="L26" s="80" t="s">
        <v>90</v>
      </c>
      <c r="M26" s="24">
        <v>42736</v>
      </c>
      <c r="N26" s="23">
        <v>43100</v>
      </c>
      <c r="O26" s="22"/>
      <c r="P26" s="14"/>
      <c r="Q26" s="7"/>
    </row>
    <row r="27" spans="1:18" ht="45" x14ac:dyDescent="0.3">
      <c r="A27" s="7"/>
      <c r="B27" s="27" t="s">
        <v>33</v>
      </c>
      <c r="C27" s="216" t="s">
        <v>91</v>
      </c>
      <c r="D27" s="217"/>
      <c r="E27" s="217"/>
      <c r="F27" s="217"/>
      <c r="G27" s="217"/>
      <c r="H27" s="217"/>
      <c r="I27" s="217"/>
      <c r="J27" s="217"/>
      <c r="K27" s="227"/>
      <c r="L27" s="80" t="s">
        <v>92</v>
      </c>
      <c r="M27" s="24">
        <v>42736</v>
      </c>
      <c r="N27" s="23">
        <v>43100</v>
      </c>
      <c r="O27" s="22"/>
      <c r="P27" s="14"/>
      <c r="Q27" s="7"/>
    </row>
    <row r="28" spans="1:18" ht="15.75" x14ac:dyDescent="0.3">
      <c r="A28" s="7"/>
      <c r="B28" s="9"/>
      <c r="C28" s="9"/>
      <c r="D28" s="19"/>
      <c r="E28" s="19"/>
      <c r="F28" s="19"/>
      <c r="G28" s="19"/>
      <c r="H28" s="19"/>
      <c r="I28" s="19"/>
      <c r="J28" s="19"/>
      <c r="K28" s="19"/>
      <c r="L28" s="19"/>
      <c r="M28" s="21"/>
      <c r="N28" s="21"/>
      <c r="O28" s="15"/>
      <c r="P28" s="14"/>
      <c r="Q28" s="14"/>
    </row>
    <row r="29" spans="1:18" ht="21" customHeight="1" x14ac:dyDescent="0.3">
      <c r="A29" s="7"/>
      <c r="B29" s="214" t="s">
        <v>3</v>
      </c>
      <c r="C29" s="214"/>
      <c r="D29" s="209" t="s">
        <v>208</v>
      </c>
      <c r="E29" s="209"/>
      <c r="F29" s="209"/>
      <c r="G29" s="209"/>
      <c r="I29" s="16"/>
      <c r="J29" s="16"/>
      <c r="K29" s="16"/>
      <c r="L29" s="16"/>
      <c r="M29" s="16"/>
      <c r="N29" s="16"/>
      <c r="O29" s="15"/>
      <c r="P29" s="14"/>
      <c r="Q29" s="14"/>
    </row>
    <row r="30" spans="1:18" ht="21" customHeight="1" x14ac:dyDescent="0.3">
      <c r="A30" s="7"/>
      <c r="B30" s="66"/>
      <c r="C30" s="19"/>
      <c r="D30" s="66"/>
      <c r="E30" s="66"/>
      <c r="F30" s="66"/>
      <c r="G30" s="17"/>
      <c r="I30" s="16"/>
      <c r="J30" s="16"/>
      <c r="K30" s="16"/>
      <c r="L30" s="16"/>
      <c r="M30" s="16"/>
      <c r="N30" s="16"/>
      <c r="O30" s="15"/>
      <c r="P30" s="14"/>
      <c r="Q30" s="14"/>
    </row>
    <row r="31" spans="1:18" ht="15.75" x14ac:dyDescent="0.3">
      <c r="A31" s="7"/>
      <c r="B31" s="13" t="s">
        <v>1</v>
      </c>
      <c r="C31" s="12"/>
      <c r="D31" s="210" t="s">
        <v>209</v>
      </c>
      <c r="E31" s="213"/>
      <c r="F31" s="213"/>
      <c r="G31" s="213"/>
      <c r="I31" s="10"/>
      <c r="J31" s="10"/>
      <c r="K31" s="10"/>
      <c r="L31" s="10"/>
      <c r="M31" s="10"/>
      <c r="N31" s="10"/>
      <c r="O31" s="8"/>
      <c r="P31" s="7"/>
      <c r="Q31" s="7"/>
    </row>
    <row r="32" spans="1:18" ht="15.75" x14ac:dyDescent="0.3">
      <c r="A32" s="7"/>
      <c r="B32" s="13"/>
      <c r="C32" s="12"/>
      <c r="D32" s="11"/>
      <c r="E32" s="11"/>
      <c r="F32" s="11"/>
      <c r="I32" s="10"/>
      <c r="J32" s="10"/>
      <c r="K32" s="10"/>
      <c r="L32" s="10"/>
      <c r="M32" s="10"/>
      <c r="N32" s="10"/>
      <c r="O32" s="8"/>
      <c r="P32" s="7"/>
      <c r="Q32" s="7"/>
    </row>
    <row r="33" spans="1:17" ht="15.75" x14ac:dyDescent="0.3">
      <c r="A33" s="7"/>
      <c r="B33" s="7"/>
      <c r="C33" s="7"/>
      <c r="D33" s="9"/>
      <c r="E33" s="7"/>
      <c r="F33" s="7"/>
      <c r="G33" s="7"/>
      <c r="H33" s="7"/>
      <c r="I33" s="7"/>
      <c r="J33" s="7"/>
      <c r="K33" s="7"/>
      <c r="L33" s="7"/>
      <c r="M33" s="7"/>
      <c r="N33" s="7"/>
      <c r="O33" s="8"/>
      <c r="P33" s="7"/>
      <c r="Q33" s="7"/>
    </row>
    <row r="34" spans="1:17" ht="16.5" x14ac:dyDescent="0.3">
      <c r="A34" s="4"/>
      <c r="B34" s="4"/>
      <c r="C34" s="4"/>
      <c r="D34" s="6"/>
      <c r="E34" s="4"/>
      <c r="F34" s="4"/>
      <c r="G34" s="4"/>
      <c r="H34" s="4"/>
      <c r="I34" s="4"/>
      <c r="J34" s="4"/>
      <c r="K34" s="4"/>
      <c r="L34" s="4"/>
      <c r="M34" s="4"/>
      <c r="N34" s="4"/>
      <c r="O34" s="5"/>
      <c r="P34" s="4"/>
      <c r="Q34" s="4"/>
    </row>
    <row r="35" spans="1:17" ht="16.5" x14ac:dyDescent="0.3">
      <c r="A35" s="4"/>
      <c r="B35" s="4"/>
      <c r="C35" s="4"/>
      <c r="D35" s="6"/>
      <c r="E35" s="4"/>
      <c r="F35" s="4"/>
      <c r="G35" s="4"/>
      <c r="H35" s="4"/>
      <c r="I35" s="4"/>
      <c r="J35" s="4"/>
      <c r="K35" s="4"/>
      <c r="L35" s="4"/>
      <c r="M35" s="4"/>
      <c r="N35" s="4"/>
      <c r="O35" s="5"/>
      <c r="P35" s="4"/>
      <c r="Q35" s="4"/>
    </row>
    <row r="36" spans="1:17" ht="16.5" x14ac:dyDescent="0.3">
      <c r="A36" s="4"/>
      <c r="B36" s="4"/>
      <c r="C36" s="4"/>
      <c r="D36" s="6"/>
      <c r="E36" s="4"/>
      <c r="F36" s="4"/>
      <c r="G36" s="4"/>
      <c r="H36" s="4"/>
      <c r="I36" s="4"/>
      <c r="J36" s="4"/>
      <c r="K36" s="4"/>
      <c r="L36" s="4"/>
      <c r="M36" s="4"/>
      <c r="N36" s="4"/>
      <c r="O36" s="5"/>
      <c r="P36" s="4"/>
      <c r="Q36" s="4"/>
    </row>
    <row r="37" spans="1:17" ht="16.5" x14ac:dyDescent="0.3">
      <c r="A37" s="4"/>
      <c r="B37" s="4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  <c r="N37" s="4"/>
      <c r="O37" s="5"/>
      <c r="P37" s="4"/>
      <c r="Q37" s="4"/>
    </row>
    <row r="38" spans="1:17" ht="16.5" x14ac:dyDescent="0.3">
      <c r="A38" s="4"/>
      <c r="B38" s="4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  <c r="N38" s="4"/>
      <c r="O38" s="5"/>
      <c r="P38" s="4"/>
      <c r="Q38" s="4"/>
    </row>
    <row r="39" spans="1:17" ht="16.5" x14ac:dyDescent="0.3">
      <c r="A39" s="4"/>
      <c r="B39" s="4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  <c r="N39" s="4"/>
      <c r="O39" s="5"/>
      <c r="P39" s="4"/>
      <c r="Q39" s="4"/>
    </row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</sheetData>
  <mergeCells count="23">
    <mergeCell ref="B15:D15"/>
    <mergeCell ref="E15:N15"/>
    <mergeCell ref="F4:N5"/>
    <mergeCell ref="E9:N9"/>
    <mergeCell ref="B11:D11"/>
    <mergeCell ref="E11:N11"/>
    <mergeCell ref="B13:D13"/>
    <mergeCell ref="P24:Q24"/>
    <mergeCell ref="C25:K25"/>
    <mergeCell ref="C26:K26"/>
    <mergeCell ref="E16:N16"/>
    <mergeCell ref="E18:N18"/>
    <mergeCell ref="C20:K22"/>
    <mergeCell ref="L20:L22"/>
    <mergeCell ref="M20:N21"/>
    <mergeCell ref="C27:K27"/>
    <mergeCell ref="B29:C29"/>
    <mergeCell ref="D29:G29"/>
    <mergeCell ref="D31:G31"/>
    <mergeCell ref="O20:O23"/>
    <mergeCell ref="C23:K23"/>
    <mergeCell ref="C24:K24"/>
    <mergeCell ref="B20:B22"/>
  </mergeCells>
  <pageMargins left="0.7" right="0.7" top="0.75" bottom="0.75" header="0.3" footer="0.3"/>
  <pageSetup paperSize="2295" scale="6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9"/>
  <sheetViews>
    <sheetView zoomScale="90" zoomScaleNormal="90" workbookViewId="0">
      <selection activeCell="L35" sqref="L35"/>
    </sheetView>
  </sheetViews>
  <sheetFormatPr baseColWidth="10" defaultColWidth="11.42578125" defaultRowHeight="15" x14ac:dyDescent="0.25"/>
  <cols>
    <col min="1" max="1" width="15" style="1" customWidth="1"/>
    <col min="2" max="2" width="11.28515625" style="1" customWidth="1"/>
    <col min="3" max="3" width="19.7109375" style="1" customWidth="1"/>
    <col min="4" max="4" width="23.5703125" style="3" customWidth="1"/>
    <col min="5" max="5" width="11.5703125" style="1" customWidth="1"/>
    <col min="6" max="6" width="19.7109375" style="1" customWidth="1"/>
    <col min="7" max="7" width="11.42578125" style="1" customWidth="1"/>
    <col min="8" max="8" width="14.42578125" style="1" customWidth="1"/>
    <col min="9" max="9" width="11.42578125" style="1" hidden="1" customWidth="1"/>
    <col min="10" max="12" width="13.28515625" style="1" customWidth="1"/>
    <col min="13" max="14" width="17" style="1" customWidth="1"/>
    <col min="15" max="15" width="15.42578125" style="1" customWidth="1"/>
    <col min="16" max="16" width="16.140625" style="1" customWidth="1"/>
    <col min="17" max="17" width="13.140625" style="2" customWidth="1"/>
    <col min="18" max="16384" width="11.42578125" style="1"/>
  </cols>
  <sheetData>
    <row r="1" spans="1:19" s="55" customFormat="1" x14ac:dyDescent="0.3">
      <c r="A1" s="7"/>
      <c r="B1" s="7"/>
      <c r="C1" s="7"/>
      <c r="D1" s="9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15"/>
      <c r="R1" s="14"/>
      <c r="S1" s="14"/>
    </row>
    <row r="2" spans="1:19" s="55" customFormat="1" x14ac:dyDescent="0.3">
      <c r="A2" s="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14"/>
    </row>
    <row r="3" spans="1:19" s="55" customFormat="1" x14ac:dyDescent="0.3">
      <c r="A3" s="7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15"/>
      <c r="R3" s="14"/>
      <c r="S3" s="14"/>
    </row>
    <row r="4" spans="1:19" s="55" customFormat="1" x14ac:dyDescent="0.3">
      <c r="A4" s="7"/>
      <c r="B4" s="7"/>
      <c r="C4" s="7"/>
      <c r="D4" s="9"/>
      <c r="E4" s="7"/>
      <c r="F4" s="235" t="s">
        <v>53</v>
      </c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15"/>
      <c r="R4" s="14"/>
      <c r="S4" s="14"/>
    </row>
    <row r="5" spans="1:19" s="55" customFormat="1" x14ac:dyDescent="0.3">
      <c r="A5" s="7"/>
      <c r="B5" s="7"/>
      <c r="C5" s="7"/>
      <c r="D5" s="9"/>
      <c r="E5" s="7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15"/>
      <c r="R5" s="14"/>
      <c r="S5" s="14"/>
    </row>
    <row r="6" spans="1:19" ht="15.75" x14ac:dyDescent="0.3">
      <c r="A6" s="7"/>
      <c r="B6" s="7"/>
      <c r="C6" s="7"/>
      <c r="D6" s="9"/>
      <c r="E6" s="7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15"/>
      <c r="R6" s="14"/>
      <c r="S6" s="14"/>
    </row>
    <row r="7" spans="1:19" ht="15.75" x14ac:dyDescent="0.3">
      <c r="A7" s="7"/>
      <c r="B7" s="7"/>
      <c r="C7" s="7"/>
      <c r="D7" s="9"/>
      <c r="E7" s="7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15"/>
      <c r="R7" s="14"/>
      <c r="S7" s="14"/>
    </row>
    <row r="8" spans="1:19" ht="15.75" x14ac:dyDescent="0.3">
      <c r="A8" s="7"/>
      <c r="B8" s="7"/>
      <c r="C8" s="7"/>
      <c r="D8" s="9"/>
      <c r="E8" s="7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15"/>
      <c r="R8" s="14"/>
      <c r="S8" s="14"/>
    </row>
    <row r="9" spans="1:19" ht="15.75" x14ac:dyDescent="0.3">
      <c r="B9" s="53"/>
      <c r="C9" s="53"/>
      <c r="D9" s="52" t="s">
        <v>52</v>
      </c>
      <c r="E9" s="215" t="s">
        <v>207</v>
      </c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50"/>
      <c r="R9" s="14"/>
      <c r="S9" s="14"/>
    </row>
    <row r="10" spans="1:19" ht="15.75" x14ac:dyDescent="0.3">
      <c r="B10" s="53"/>
      <c r="C10" s="53"/>
      <c r="D10" s="52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0"/>
      <c r="R10" s="14"/>
      <c r="S10" s="14"/>
    </row>
    <row r="11" spans="1:19" ht="15.75" x14ac:dyDescent="0.3">
      <c r="A11" s="7"/>
      <c r="B11" s="228" t="s">
        <v>51</v>
      </c>
      <c r="C11" s="228"/>
      <c r="D11" s="228"/>
      <c r="E11" s="237" t="s">
        <v>235</v>
      </c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15"/>
      <c r="R11" s="14"/>
      <c r="S11" s="14"/>
    </row>
    <row r="12" spans="1:19" ht="15.75" x14ac:dyDescent="0.3">
      <c r="A12" s="7"/>
      <c r="B12" s="67"/>
      <c r="C12" s="67"/>
      <c r="D12" s="67"/>
      <c r="E12" s="45"/>
      <c r="F12" s="72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15"/>
      <c r="R12" s="14"/>
      <c r="S12" s="14"/>
    </row>
    <row r="13" spans="1:19" ht="15.75" x14ac:dyDescent="0.3">
      <c r="A13" s="7"/>
      <c r="B13" s="228" t="s">
        <v>50</v>
      </c>
      <c r="C13" s="228"/>
      <c r="D13" s="228"/>
      <c r="E13" s="45"/>
      <c r="F13" s="46">
        <v>0.15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15"/>
      <c r="R13" s="14"/>
      <c r="S13" s="14"/>
    </row>
    <row r="14" spans="1:19" ht="15.75" x14ac:dyDescent="0.3">
      <c r="A14" s="7"/>
      <c r="B14" s="67"/>
      <c r="C14" s="67"/>
      <c r="D14" s="6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15"/>
      <c r="R14" s="14"/>
      <c r="S14" s="14"/>
    </row>
    <row r="15" spans="1:19" ht="15.75" x14ac:dyDescent="0.3">
      <c r="A15" s="7"/>
      <c r="B15" s="231" t="s">
        <v>49</v>
      </c>
      <c r="C15" s="231"/>
      <c r="D15" s="231"/>
      <c r="E15" s="236" t="s">
        <v>202</v>
      </c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15"/>
      <c r="R15" s="14"/>
      <c r="S15" s="14"/>
    </row>
    <row r="16" spans="1:19" ht="15.75" x14ac:dyDescent="0.3">
      <c r="A16" s="7"/>
      <c r="B16" s="69"/>
      <c r="C16" s="69"/>
      <c r="D16" s="6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15"/>
      <c r="R16" s="14"/>
      <c r="S16" s="14"/>
    </row>
    <row r="17" spans="1:19" s="3" customFormat="1" ht="15.75" x14ac:dyDescent="0.3">
      <c r="A17" s="9"/>
      <c r="B17" s="38"/>
      <c r="C17" s="38"/>
      <c r="D17" s="38"/>
      <c r="E17" s="38"/>
      <c r="F17" s="37"/>
      <c r="G17" s="36"/>
      <c r="H17" s="36"/>
      <c r="I17" s="36"/>
      <c r="J17" s="10"/>
      <c r="K17" s="10"/>
      <c r="L17" s="10"/>
      <c r="M17" s="35"/>
      <c r="N17" s="35"/>
      <c r="O17" s="34"/>
      <c r="P17" s="34"/>
      <c r="Q17" s="42"/>
      <c r="R17" s="41"/>
      <c r="S17" s="41"/>
    </row>
    <row r="18" spans="1:19" ht="15.75" x14ac:dyDescent="0.3">
      <c r="A18" s="7"/>
      <c r="B18" s="38"/>
      <c r="C18" s="38"/>
      <c r="D18" s="69" t="s">
        <v>48</v>
      </c>
      <c r="E18" s="215" t="s">
        <v>229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15"/>
      <c r="R18" s="14"/>
      <c r="S18" s="14"/>
    </row>
    <row r="19" spans="1:19" ht="15.75" x14ac:dyDescent="0.3">
      <c r="A19" s="7"/>
      <c r="B19" s="40"/>
      <c r="C19" s="38"/>
      <c r="D19" s="69"/>
      <c r="E19" s="38"/>
      <c r="F19" s="37"/>
      <c r="G19" s="36"/>
      <c r="H19" s="36"/>
      <c r="I19" s="36"/>
      <c r="J19" s="10"/>
      <c r="K19" s="10"/>
      <c r="L19" s="10"/>
      <c r="M19" s="35"/>
      <c r="N19" s="35"/>
      <c r="O19" s="34"/>
      <c r="P19" s="34"/>
      <c r="Q19" s="15"/>
      <c r="R19" s="14"/>
      <c r="S19" s="14"/>
    </row>
    <row r="20" spans="1:19" ht="15" customHeight="1" x14ac:dyDescent="0.3">
      <c r="A20" s="7"/>
      <c r="B20" s="232" t="s">
        <v>47</v>
      </c>
      <c r="C20" s="219" t="s">
        <v>46</v>
      </c>
      <c r="D20" s="219"/>
      <c r="E20" s="219"/>
      <c r="F20" s="219"/>
      <c r="G20" s="219"/>
      <c r="H20" s="219"/>
      <c r="I20" s="219"/>
      <c r="J20" s="219"/>
      <c r="K20" s="219"/>
      <c r="L20" s="219"/>
      <c r="M20" s="220"/>
      <c r="N20" s="238" t="s">
        <v>45</v>
      </c>
      <c r="O20" s="233" t="s">
        <v>44</v>
      </c>
      <c r="P20" s="233"/>
      <c r="Q20" s="14"/>
      <c r="R20" s="14"/>
      <c r="S20" s="7"/>
    </row>
    <row r="21" spans="1:19" ht="16.5" customHeight="1" x14ac:dyDescent="0.3">
      <c r="A21" s="7"/>
      <c r="B21" s="23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3"/>
      <c r="N21" s="239"/>
      <c r="O21" s="233"/>
      <c r="P21" s="233"/>
      <c r="Q21" s="14"/>
      <c r="R21" s="14"/>
      <c r="S21" s="7"/>
    </row>
    <row r="22" spans="1:19" ht="17.25" customHeight="1" x14ac:dyDescent="0.3">
      <c r="A22" s="7"/>
      <c r="B22" s="232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  <c r="N22" s="240"/>
      <c r="O22" s="70" t="s">
        <v>43</v>
      </c>
      <c r="P22" s="70" t="s">
        <v>42</v>
      </c>
      <c r="Q22" s="14"/>
      <c r="R22" s="14"/>
      <c r="S22" s="7"/>
    </row>
    <row r="23" spans="1:19" ht="21" customHeight="1" x14ac:dyDescent="0.3">
      <c r="A23" s="7"/>
      <c r="B23" s="27" t="s">
        <v>41</v>
      </c>
      <c r="C23" s="216" t="s">
        <v>197</v>
      </c>
      <c r="D23" s="217"/>
      <c r="E23" s="217"/>
      <c r="F23" s="217"/>
      <c r="G23" s="217"/>
      <c r="H23" s="217"/>
      <c r="I23" s="217"/>
      <c r="J23" s="217"/>
      <c r="K23" s="217"/>
      <c r="L23" s="217"/>
      <c r="M23" s="227"/>
      <c r="N23" s="28">
        <v>1</v>
      </c>
      <c r="O23" s="24">
        <v>42736</v>
      </c>
      <c r="P23" s="23">
        <v>43100</v>
      </c>
      <c r="Q23" s="14"/>
      <c r="R23" s="14"/>
      <c r="S23" s="7"/>
    </row>
    <row r="24" spans="1:19" ht="21" customHeight="1" x14ac:dyDescent="0.3">
      <c r="A24" s="7"/>
      <c r="B24" s="27" t="s">
        <v>39</v>
      </c>
      <c r="C24" s="216" t="s">
        <v>198</v>
      </c>
      <c r="D24" s="217"/>
      <c r="E24" s="217"/>
      <c r="F24" s="217"/>
      <c r="G24" s="217"/>
      <c r="H24" s="217"/>
      <c r="I24" s="217"/>
      <c r="J24" s="217"/>
      <c r="K24" s="217"/>
      <c r="L24" s="217"/>
      <c r="M24" s="227"/>
      <c r="N24" s="25" t="s">
        <v>196</v>
      </c>
      <c r="O24" s="24">
        <v>42736</v>
      </c>
      <c r="P24" s="23">
        <v>43100</v>
      </c>
      <c r="Q24" s="71"/>
      <c r="R24" s="14"/>
      <c r="S24" s="7"/>
    </row>
    <row r="25" spans="1:19" ht="21" customHeight="1" x14ac:dyDescent="0.3">
      <c r="A25" s="7"/>
      <c r="B25" s="27" t="s">
        <v>37</v>
      </c>
      <c r="C25" s="216" t="s">
        <v>199</v>
      </c>
      <c r="D25" s="217"/>
      <c r="E25" s="217"/>
      <c r="F25" s="217"/>
      <c r="G25" s="217"/>
      <c r="H25" s="217"/>
      <c r="I25" s="217"/>
      <c r="J25" s="217"/>
      <c r="K25" s="217"/>
      <c r="L25" s="217"/>
      <c r="M25" s="227"/>
      <c r="N25" s="28">
        <v>1</v>
      </c>
      <c r="O25" s="24">
        <v>42736</v>
      </c>
      <c r="P25" s="23">
        <v>43100</v>
      </c>
      <c r="Q25" s="71"/>
      <c r="R25" s="14"/>
      <c r="S25" s="7"/>
    </row>
    <row r="26" spans="1:19" ht="21" customHeight="1" x14ac:dyDescent="0.3">
      <c r="A26" s="7"/>
      <c r="B26" s="27" t="s">
        <v>35</v>
      </c>
      <c r="C26" s="216" t="s">
        <v>236</v>
      </c>
      <c r="D26" s="217"/>
      <c r="E26" s="217"/>
      <c r="F26" s="217"/>
      <c r="G26" s="217"/>
      <c r="H26" s="217"/>
      <c r="I26" s="217"/>
      <c r="J26" s="217"/>
      <c r="K26" s="217"/>
      <c r="L26" s="217"/>
      <c r="M26" s="227"/>
      <c r="N26" s="28">
        <v>1</v>
      </c>
      <c r="O26" s="24">
        <v>42736</v>
      </c>
      <c r="P26" s="23">
        <v>43100</v>
      </c>
      <c r="Q26" s="71"/>
      <c r="R26" s="14"/>
      <c r="S26" s="7"/>
    </row>
    <row r="27" spans="1:19" ht="21" customHeight="1" x14ac:dyDescent="0.3">
      <c r="A27" s="7"/>
      <c r="B27" s="27" t="s">
        <v>33</v>
      </c>
      <c r="C27" s="216" t="s">
        <v>200</v>
      </c>
      <c r="D27" s="217"/>
      <c r="E27" s="217"/>
      <c r="F27" s="217"/>
      <c r="G27" s="217"/>
      <c r="H27" s="217"/>
      <c r="I27" s="217"/>
      <c r="J27" s="217"/>
      <c r="K27" s="217"/>
      <c r="L27" s="217"/>
      <c r="M27" s="227"/>
      <c r="N27" s="28">
        <v>1</v>
      </c>
      <c r="O27" s="24">
        <v>42736</v>
      </c>
      <c r="P27" s="23">
        <v>43100</v>
      </c>
      <c r="Q27" s="71"/>
      <c r="R27" s="14"/>
      <c r="S27" s="7"/>
    </row>
    <row r="28" spans="1:19" ht="21" customHeight="1" x14ac:dyDescent="0.3">
      <c r="A28" s="7"/>
      <c r="B28" s="27" t="s">
        <v>31</v>
      </c>
      <c r="C28" s="216" t="s">
        <v>237</v>
      </c>
      <c r="D28" s="217"/>
      <c r="E28" s="217"/>
      <c r="F28" s="217"/>
      <c r="G28" s="217"/>
      <c r="H28" s="217"/>
      <c r="I28" s="217"/>
      <c r="J28" s="217"/>
      <c r="K28" s="217"/>
      <c r="L28" s="217"/>
      <c r="M28" s="227"/>
      <c r="N28" s="28">
        <v>1</v>
      </c>
      <c r="O28" s="24">
        <v>42736</v>
      </c>
      <c r="P28" s="23">
        <v>43100</v>
      </c>
      <c r="Q28" s="71"/>
      <c r="R28" s="14"/>
      <c r="S28" s="7"/>
    </row>
    <row r="29" spans="1:19" ht="21" customHeight="1" x14ac:dyDescent="0.3">
      <c r="A29" s="7"/>
      <c r="B29" s="27" t="s">
        <v>29</v>
      </c>
      <c r="C29" s="216" t="s">
        <v>201</v>
      </c>
      <c r="D29" s="217"/>
      <c r="E29" s="217"/>
      <c r="F29" s="217"/>
      <c r="G29" s="217"/>
      <c r="H29" s="217"/>
      <c r="I29" s="217"/>
      <c r="J29" s="217"/>
      <c r="K29" s="217"/>
      <c r="L29" s="217"/>
      <c r="M29" s="227"/>
      <c r="N29" s="28">
        <v>1</v>
      </c>
      <c r="O29" s="24">
        <v>42736</v>
      </c>
      <c r="P29" s="23">
        <v>43100</v>
      </c>
      <c r="Q29" s="71"/>
      <c r="R29" s="14"/>
      <c r="S29" s="7"/>
    </row>
    <row r="30" spans="1:19" ht="15.75" x14ac:dyDescent="0.3">
      <c r="A30" s="7"/>
      <c r="B30" s="9"/>
      <c r="C30" s="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1"/>
      <c r="P30" s="21"/>
      <c r="Q30" s="15"/>
      <c r="R30" s="14"/>
      <c r="S30" s="14"/>
    </row>
    <row r="31" spans="1:19" ht="15.75" x14ac:dyDescent="0.3">
      <c r="A31" s="7"/>
      <c r="B31" s="214" t="s">
        <v>96</v>
      </c>
      <c r="C31" s="214"/>
      <c r="D31" s="209" t="s">
        <v>208</v>
      </c>
      <c r="E31" s="209"/>
      <c r="F31" s="209"/>
      <c r="G31" s="209"/>
      <c r="I31" s="16"/>
      <c r="J31" s="16"/>
      <c r="K31" s="16"/>
      <c r="L31" s="16"/>
      <c r="M31" s="16"/>
      <c r="N31" s="16"/>
      <c r="O31" s="16"/>
      <c r="P31" s="16"/>
      <c r="Q31" s="15"/>
      <c r="R31" s="14"/>
      <c r="S31" s="14"/>
    </row>
    <row r="32" spans="1:19" ht="15.75" x14ac:dyDescent="0.3">
      <c r="A32" s="7"/>
      <c r="B32" s="66"/>
      <c r="C32" s="19"/>
      <c r="D32" s="66"/>
      <c r="E32" s="66"/>
      <c r="F32" s="66"/>
      <c r="G32" s="17"/>
      <c r="I32" s="16"/>
      <c r="J32" s="16"/>
      <c r="K32" s="16"/>
      <c r="L32" s="16"/>
      <c r="M32" s="16"/>
      <c r="N32" s="16"/>
      <c r="O32" s="16"/>
      <c r="P32" s="16"/>
      <c r="Q32" s="15"/>
      <c r="R32" s="14"/>
      <c r="S32" s="14"/>
    </row>
    <row r="33" spans="1:19" ht="15.75" x14ac:dyDescent="0.3">
      <c r="A33" s="7"/>
      <c r="B33" s="13" t="s">
        <v>1</v>
      </c>
      <c r="C33" s="12"/>
      <c r="D33" s="210" t="s">
        <v>209</v>
      </c>
      <c r="E33" s="213"/>
      <c r="F33" s="213"/>
      <c r="G33" s="213"/>
      <c r="I33" s="10"/>
      <c r="J33" s="10"/>
      <c r="K33" s="10"/>
      <c r="L33" s="10"/>
      <c r="M33" s="10"/>
      <c r="N33" s="10"/>
      <c r="O33" s="10"/>
      <c r="P33" s="10"/>
      <c r="Q33" s="8"/>
      <c r="R33" s="7"/>
      <c r="S33" s="7"/>
    </row>
    <row r="34" spans="1:19" ht="15.75" x14ac:dyDescent="0.3">
      <c r="A34" s="7"/>
      <c r="B34" s="13"/>
      <c r="C34" s="12"/>
      <c r="D34" s="11"/>
      <c r="E34" s="11"/>
      <c r="F34" s="11"/>
      <c r="I34" s="10"/>
      <c r="J34" s="10"/>
      <c r="K34" s="10"/>
      <c r="L34" s="10"/>
      <c r="M34" s="10"/>
      <c r="N34" s="10"/>
      <c r="O34" s="10"/>
      <c r="P34" s="10"/>
      <c r="Q34" s="8"/>
      <c r="R34" s="7"/>
      <c r="S34" s="7"/>
    </row>
    <row r="35" spans="1:19" ht="15.75" x14ac:dyDescent="0.3">
      <c r="A35" s="7"/>
      <c r="B35" s="7"/>
      <c r="C35" s="7"/>
      <c r="D35" s="9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/>
      <c r="R35" s="7"/>
      <c r="S35" s="7"/>
    </row>
    <row r="36" spans="1:19" ht="16.5" x14ac:dyDescent="0.3">
      <c r="A36" s="4"/>
      <c r="B36" s="4"/>
      <c r="C36" s="4"/>
      <c r="D36" s="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5"/>
      <c r="R36" s="4"/>
      <c r="S36" s="4"/>
    </row>
    <row r="37" spans="1:19" ht="16.5" x14ac:dyDescent="0.3">
      <c r="A37" s="4"/>
      <c r="B37" s="4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5"/>
      <c r="R37" s="4"/>
      <c r="S37" s="4"/>
    </row>
    <row r="38" spans="1:19" ht="16.5" x14ac:dyDescent="0.3">
      <c r="A38" s="4"/>
      <c r="B38" s="4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5"/>
      <c r="R38" s="4"/>
      <c r="S38" s="4"/>
    </row>
    <row r="39" spans="1:19" ht="16.5" x14ac:dyDescent="0.3">
      <c r="A39" s="4"/>
      <c r="B39" s="4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/>
      <c r="R39" s="4"/>
      <c r="S39" s="4"/>
    </row>
    <row r="40" spans="1:19" ht="16.5" x14ac:dyDescent="0.3">
      <c r="A40" s="4"/>
      <c r="B40" s="4"/>
      <c r="C40" s="4"/>
      <c r="D40" s="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5"/>
      <c r="R40" s="4"/>
      <c r="S40" s="4"/>
    </row>
    <row r="41" spans="1:19" ht="16.5" x14ac:dyDescent="0.3">
      <c r="A41" s="4"/>
      <c r="B41" s="4"/>
      <c r="C41" s="4"/>
      <c r="D41" s="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5"/>
      <c r="R41" s="4"/>
      <c r="S41" s="4"/>
    </row>
    <row r="44" spans="1:19" x14ac:dyDescent="0.25">
      <c r="D44" s="1"/>
      <c r="Q44" s="1"/>
    </row>
    <row r="45" spans="1:19" x14ac:dyDescent="0.25">
      <c r="D45" s="1"/>
      <c r="Q45" s="1"/>
    </row>
    <row r="46" spans="1:19" x14ac:dyDescent="0.25">
      <c r="D46" s="1"/>
      <c r="Q46" s="1"/>
    </row>
    <row r="47" spans="1:19" x14ac:dyDescent="0.25">
      <c r="D47" s="1"/>
      <c r="Q47" s="1"/>
    </row>
    <row r="48" spans="1:19" x14ac:dyDescent="0.25">
      <c r="D48" s="1"/>
      <c r="Q48" s="1"/>
    </row>
    <row r="49" spans="4:17" x14ac:dyDescent="0.25">
      <c r="D49" s="1"/>
      <c r="Q49" s="1"/>
    </row>
    <row r="50" spans="4:17" x14ac:dyDescent="0.25">
      <c r="D50" s="1"/>
      <c r="Q50" s="1"/>
    </row>
    <row r="51" spans="4:17" x14ac:dyDescent="0.25">
      <c r="D51" s="1"/>
      <c r="Q51" s="1"/>
    </row>
    <row r="52" spans="4:17" x14ac:dyDescent="0.25">
      <c r="D52" s="1"/>
      <c r="Q52" s="1"/>
    </row>
    <row r="53" spans="4:17" x14ac:dyDescent="0.25">
      <c r="D53" s="1"/>
      <c r="Q53" s="1"/>
    </row>
    <row r="54" spans="4:17" x14ac:dyDescent="0.25">
      <c r="D54" s="1"/>
      <c r="Q54" s="1"/>
    </row>
    <row r="55" spans="4:17" x14ac:dyDescent="0.25">
      <c r="D55" s="1"/>
      <c r="Q55" s="1"/>
    </row>
    <row r="56" spans="4:17" x14ac:dyDescent="0.25">
      <c r="D56" s="1"/>
      <c r="Q56" s="1"/>
    </row>
    <row r="57" spans="4:17" x14ac:dyDescent="0.25">
      <c r="D57" s="1"/>
      <c r="Q57" s="1"/>
    </row>
    <row r="58" spans="4:17" x14ac:dyDescent="0.25">
      <c r="D58" s="1"/>
      <c r="Q58" s="1"/>
    </row>
    <row r="59" spans="4:17" x14ac:dyDescent="0.25">
      <c r="D59" s="1"/>
      <c r="Q59" s="1"/>
    </row>
    <row r="60" spans="4:17" x14ac:dyDescent="0.25">
      <c r="D60" s="1"/>
      <c r="Q60" s="1"/>
    </row>
    <row r="61" spans="4:17" x14ac:dyDescent="0.25">
      <c r="D61" s="1"/>
      <c r="Q61" s="1"/>
    </row>
    <row r="62" spans="4:17" x14ac:dyDescent="0.25">
      <c r="D62" s="1"/>
      <c r="Q62" s="1"/>
    </row>
    <row r="63" spans="4:17" x14ac:dyDescent="0.25">
      <c r="D63" s="1"/>
      <c r="Q63" s="1"/>
    </row>
    <row r="64" spans="4:17" x14ac:dyDescent="0.25">
      <c r="D64" s="1"/>
      <c r="Q64" s="1"/>
    </row>
    <row r="65" spans="4:17" x14ac:dyDescent="0.25">
      <c r="D65" s="1"/>
      <c r="Q65" s="1"/>
    </row>
    <row r="66" spans="4:17" x14ac:dyDescent="0.25">
      <c r="D66" s="1"/>
      <c r="Q66" s="1"/>
    </row>
    <row r="67" spans="4:17" x14ac:dyDescent="0.25">
      <c r="D67" s="1"/>
      <c r="Q67" s="1"/>
    </row>
    <row r="68" spans="4:17" x14ac:dyDescent="0.25">
      <c r="D68" s="1"/>
      <c r="Q68" s="1"/>
    </row>
    <row r="69" spans="4:17" x14ac:dyDescent="0.25">
      <c r="D69" s="1"/>
      <c r="Q69" s="1"/>
    </row>
    <row r="70" spans="4:17" x14ac:dyDescent="0.25">
      <c r="D70" s="1"/>
      <c r="Q70" s="1"/>
    </row>
    <row r="71" spans="4:17" x14ac:dyDescent="0.25">
      <c r="D71" s="1"/>
      <c r="Q71" s="1"/>
    </row>
    <row r="72" spans="4:17" x14ac:dyDescent="0.25">
      <c r="D72" s="1"/>
      <c r="Q72" s="1"/>
    </row>
    <row r="73" spans="4:17" x14ac:dyDescent="0.25">
      <c r="D73" s="1"/>
      <c r="Q73" s="1"/>
    </row>
    <row r="74" spans="4:17" x14ac:dyDescent="0.25">
      <c r="D74" s="1"/>
      <c r="Q74" s="1"/>
    </row>
    <row r="75" spans="4:17" x14ac:dyDescent="0.25">
      <c r="D75" s="1"/>
      <c r="Q75" s="1"/>
    </row>
    <row r="76" spans="4:17" x14ac:dyDescent="0.25">
      <c r="D76" s="1"/>
      <c r="Q76" s="1"/>
    </row>
    <row r="77" spans="4:17" x14ac:dyDescent="0.25">
      <c r="D77" s="1"/>
      <c r="Q77" s="1"/>
    </row>
    <row r="78" spans="4:17" x14ac:dyDescent="0.25">
      <c r="D78" s="1"/>
      <c r="Q78" s="1"/>
    </row>
    <row r="79" spans="4:17" x14ac:dyDescent="0.25">
      <c r="D79" s="1"/>
      <c r="Q79" s="1"/>
    </row>
    <row r="80" spans="4:17" x14ac:dyDescent="0.25">
      <c r="D80" s="1"/>
      <c r="Q80" s="1"/>
    </row>
    <row r="81" spans="4:17" x14ac:dyDescent="0.25">
      <c r="D81" s="1"/>
      <c r="Q81" s="1"/>
    </row>
    <row r="82" spans="4:17" x14ac:dyDescent="0.25">
      <c r="D82" s="1"/>
      <c r="Q82" s="1"/>
    </row>
    <row r="83" spans="4:17" x14ac:dyDescent="0.25">
      <c r="D83" s="1"/>
      <c r="Q83" s="1"/>
    </row>
    <row r="84" spans="4:17" x14ac:dyDescent="0.25">
      <c r="D84" s="1"/>
      <c r="Q84" s="1"/>
    </row>
    <row r="85" spans="4:17" x14ac:dyDescent="0.25">
      <c r="D85" s="1"/>
      <c r="Q85" s="1"/>
    </row>
    <row r="86" spans="4:17" x14ac:dyDescent="0.25">
      <c r="D86" s="1"/>
      <c r="Q86" s="1"/>
    </row>
    <row r="87" spans="4:17" x14ac:dyDescent="0.25">
      <c r="D87" s="1"/>
      <c r="Q87" s="1"/>
    </row>
    <row r="88" spans="4:17" x14ac:dyDescent="0.25">
      <c r="D88" s="1"/>
      <c r="Q88" s="1"/>
    </row>
    <row r="89" spans="4:17" x14ac:dyDescent="0.25">
      <c r="D89" s="1"/>
      <c r="Q89" s="1"/>
    </row>
    <row r="90" spans="4:17" x14ac:dyDescent="0.25">
      <c r="D90" s="1"/>
      <c r="Q90" s="1"/>
    </row>
    <row r="91" spans="4:17" x14ac:dyDescent="0.25">
      <c r="D91" s="1"/>
      <c r="Q91" s="1"/>
    </row>
    <row r="92" spans="4:17" x14ac:dyDescent="0.25">
      <c r="D92" s="1"/>
      <c r="Q92" s="1"/>
    </row>
    <row r="93" spans="4:17" x14ac:dyDescent="0.25">
      <c r="D93" s="1"/>
      <c r="Q93" s="1"/>
    </row>
    <row r="94" spans="4:17" x14ac:dyDescent="0.25">
      <c r="D94" s="1"/>
      <c r="Q94" s="1"/>
    </row>
    <row r="95" spans="4:17" x14ac:dyDescent="0.25">
      <c r="D95" s="1"/>
      <c r="Q95" s="1"/>
    </row>
    <row r="96" spans="4:17" x14ac:dyDescent="0.25">
      <c r="D96" s="1"/>
      <c r="Q96" s="1"/>
    </row>
    <row r="97" spans="4:17" x14ac:dyDescent="0.25">
      <c r="D97" s="1"/>
      <c r="Q97" s="1"/>
    </row>
    <row r="98" spans="4:17" x14ac:dyDescent="0.25">
      <c r="D98" s="1"/>
      <c r="Q98" s="1"/>
    </row>
    <row r="99" spans="4:17" x14ac:dyDescent="0.25">
      <c r="D99" s="1"/>
      <c r="Q99" s="1"/>
    </row>
    <row r="100" spans="4:17" x14ac:dyDescent="0.25">
      <c r="D100" s="1"/>
      <c r="Q100" s="1"/>
    </row>
    <row r="101" spans="4:17" x14ac:dyDescent="0.25">
      <c r="D101" s="1"/>
      <c r="Q101" s="1"/>
    </row>
    <row r="102" spans="4:17" x14ac:dyDescent="0.25">
      <c r="D102" s="1"/>
      <c r="Q102" s="1"/>
    </row>
    <row r="103" spans="4:17" x14ac:dyDescent="0.25">
      <c r="D103" s="1"/>
      <c r="Q103" s="1"/>
    </row>
    <row r="104" spans="4:17" x14ac:dyDescent="0.25">
      <c r="D104" s="1"/>
      <c r="Q104" s="1"/>
    </row>
    <row r="105" spans="4:17" x14ac:dyDescent="0.25">
      <c r="D105" s="1"/>
      <c r="Q105" s="1"/>
    </row>
    <row r="106" spans="4:17" x14ac:dyDescent="0.25">
      <c r="D106" s="1"/>
      <c r="Q106" s="1"/>
    </row>
    <row r="107" spans="4:17" x14ac:dyDescent="0.25">
      <c r="D107" s="1"/>
      <c r="Q107" s="1"/>
    </row>
    <row r="108" spans="4:17" x14ac:dyDescent="0.25">
      <c r="D108" s="1"/>
      <c r="Q108" s="1"/>
    </row>
    <row r="109" spans="4:17" x14ac:dyDescent="0.25">
      <c r="D109" s="1"/>
      <c r="Q109" s="1"/>
    </row>
    <row r="110" spans="4:17" x14ac:dyDescent="0.25">
      <c r="D110" s="1"/>
      <c r="Q110" s="1"/>
    </row>
    <row r="111" spans="4:17" x14ac:dyDescent="0.25">
      <c r="D111" s="1"/>
      <c r="Q111" s="1"/>
    </row>
    <row r="112" spans="4:17" x14ac:dyDescent="0.25">
      <c r="D112" s="1"/>
      <c r="Q112" s="1"/>
    </row>
    <row r="113" spans="4:17" x14ac:dyDescent="0.25">
      <c r="D113" s="1"/>
      <c r="Q113" s="1"/>
    </row>
    <row r="114" spans="4:17" x14ac:dyDescent="0.25">
      <c r="D114" s="1"/>
      <c r="Q114" s="1"/>
    </row>
    <row r="115" spans="4:17" x14ac:dyDescent="0.25">
      <c r="D115" s="1"/>
      <c r="Q115" s="1"/>
    </row>
    <row r="116" spans="4:17" x14ac:dyDescent="0.25">
      <c r="D116" s="1"/>
      <c r="Q116" s="1"/>
    </row>
    <row r="117" spans="4:17" x14ac:dyDescent="0.25">
      <c r="D117" s="1"/>
      <c r="Q117" s="1"/>
    </row>
    <row r="118" spans="4:17" x14ac:dyDescent="0.25">
      <c r="D118" s="1"/>
      <c r="Q118" s="1"/>
    </row>
    <row r="119" spans="4:17" x14ac:dyDescent="0.25">
      <c r="D119" s="1"/>
      <c r="Q119" s="1"/>
    </row>
    <row r="120" spans="4:17" x14ac:dyDescent="0.25">
      <c r="D120" s="1"/>
      <c r="Q120" s="1"/>
    </row>
    <row r="121" spans="4:17" x14ac:dyDescent="0.25">
      <c r="D121" s="1"/>
      <c r="Q121" s="1"/>
    </row>
    <row r="122" spans="4:17" x14ac:dyDescent="0.25">
      <c r="D122" s="1"/>
      <c r="Q122" s="1"/>
    </row>
    <row r="123" spans="4:17" x14ac:dyDescent="0.25">
      <c r="D123" s="1"/>
      <c r="Q123" s="1"/>
    </row>
    <row r="124" spans="4:17" x14ac:dyDescent="0.25">
      <c r="D124" s="1"/>
      <c r="Q124" s="1"/>
    </row>
    <row r="125" spans="4:17" x14ac:dyDescent="0.25">
      <c r="D125" s="1"/>
      <c r="Q125" s="1"/>
    </row>
    <row r="126" spans="4:17" x14ac:dyDescent="0.25">
      <c r="D126" s="1"/>
      <c r="Q126" s="1"/>
    </row>
    <row r="127" spans="4:17" x14ac:dyDescent="0.25">
      <c r="D127" s="1"/>
      <c r="Q127" s="1"/>
    </row>
    <row r="128" spans="4:17" x14ac:dyDescent="0.25">
      <c r="D128" s="1"/>
      <c r="Q128" s="1"/>
    </row>
    <row r="129" spans="4:17" x14ac:dyDescent="0.25">
      <c r="D129" s="1"/>
      <c r="Q129" s="1"/>
    </row>
    <row r="130" spans="4:17" x14ac:dyDescent="0.25">
      <c r="D130" s="1"/>
      <c r="Q130" s="1"/>
    </row>
    <row r="131" spans="4:17" x14ac:dyDescent="0.25">
      <c r="D131" s="1"/>
      <c r="Q131" s="1"/>
    </row>
    <row r="132" spans="4:17" x14ac:dyDescent="0.25">
      <c r="D132" s="1"/>
      <c r="Q132" s="1"/>
    </row>
    <row r="133" spans="4:17" x14ac:dyDescent="0.25">
      <c r="D133" s="1"/>
      <c r="Q133" s="1"/>
    </row>
    <row r="134" spans="4:17" x14ac:dyDescent="0.25">
      <c r="D134" s="1"/>
      <c r="Q134" s="1"/>
    </row>
    <row r="135" spans="4:17" x14ac:dyDescent="0.25">
      <c r="D135" s="1"/>
      <c r="Q135" s="1"/>
    </row>
    <row r="136" spans="4:17" x14ac:dyDescent="0.25">
      <c r="D136" s="1"/>
      <c r="Q136" s="1"/>
    </row>
    <row r="137" spans="4:17" x14ac:dyDescent="0.25">
      <c r="D137" s="1"/>
      <c r="Q137" s="1"/>
    </row>
    <row r="138" spans="4:17" x14ac:dyDescent="0.25">
      <c r="D138" s="1"/>
      <c r="Q138" s="1"/>
    </row>
    <row r="139" spans="4:17" x14ac:dyDescent="0.25">
      <c r="D139" s="1"/>
      <c r="Q139" s="1"/>
    </row>
    <row r="140" spans="4:17" x14ac:dyDescent="0.25">
      <c r="D140" s="1"/>
      <c r="Q140" s="1"/>
    </row>
    <row r="141" spans="4:17" x14ac:dyDescent="0.25">
      <c r="D141" s="1"/>
      <c r="Q141" s="1"/>
    </row>
    <row r="142" spans="4:17" x14ac:dyDescent="0.25">
      <c r="D142" s="1"/>
      <c r="Q142" s="1"/>
    </row>
    <row r="143" spans="4:17" x14ac:dyDescent="0.25">
      <c r="D143" s="1"/>
      <c r="Q143" s="1"/>
    </row>
    <row r="144" spans="4:17" x14ac:dyDescent="0.25">
      <c r="D144" s="1"/>
      <c r="Q144" s="1"/>
    </row>
    <row r="145" spans="4:17" x14ac:dyDescent="0.25">
      <c r="D145" s="1"/>
      <c r="Q145" s="1"/>
    </row>
    <row r="146" spans="4:17" x14ac:dyDescent="0.25">
      <c r="D146" s="1"/>
      <c r="Q146" s="1"/>
    </row>
    <row r="147" spans="4:17" x14ac:dyDescent="0.25">
      <c r="D147" s="1"/>
      <c r="Q147" s="1"/>
    </row>
    <row r="148" spans="4:17" x14ac:dyDescent="0.25">
      <c r="D148" s="1"/>
      <c r="Q148" s="1"/>
    </row>
    <row r="149" spans="4:17" x14ac:dyDescent="0.25">
      <c r="D149" s="1"/>
      <c r="Q149" s="1"/>
    </row>
    <row r="150" spans="4:17" x14ac:dyDescent="0.25">
      <c r="D150" s="1"/>
      <c r="Q150" s="1"/>
    </row>
    <row r="151" spans="4:17" x14ac:dyDescent="0.25">
      <c r="D151" s="1"/>
      <c r="Q151" s="1"/>
    </row>
    <row r="152" spans="4:17" x14ac:dyDescent="0.25">
      <c r="D152" s="1"/>
      <c r="Q152" s="1"/>
    </row>
    <row r="153" spans="4:17" x14ac:dyDescent="0.25">
      <c r="D153" s="1"/>
      <c r="Q153" s="1"/>
    </row>
    <row r="154" spans="4:17" x14ac:dyDescent="0.25">
      <c r="D154" s="1"/>
      <c r="Q154" s="1"/>
    </row>
    <row r="155" spans="4:17" x14ac:dyDescent="0.25">
      <c r="D155" s="1"/>
      <c r="Q155" s="1"/>
    </row>
    <row r="156" spans="4:17" x14ac:dyDescent="0.25">
      <c r="D156" s="1"/>
      <c r="Q156" s="1"/>
    </row>
    <row r="157" spans="4:17" x14ac:dyDescent="0.25">
      <c r="D157" s="1"/>
      <c r="Q157" s="1"/>
    </row>
    <row r="158" spans="4:17" x14ac:dyDescent="0.25">
      <c r="D158" s="1"/>
      <c r="Q158" s="1"/>
    </row>
    <row r="159" spans="4:17" x14ac:dyDescent="0.25">
      <c r="D159" s="1"/>
      <c r="Q159" s="1"/>
    </row>
    <row r="160" spans="4:17" x14ac:dyDescent="0.25">
      <c r="D160" s="1"/>
      <c r="Q160" s="1"/>
    </row>
    <row r="161" spans="4:17" x14ac:dyDescent="0.25">
      <c r="D161" s="1"/>
      <c r="Q161" s="1"/>
    </row>
    <row r="162" spans="4:17" x14ac:dyDescent="0.25">
      <c r="D162" s="1"/>
      <c r="Q162" s="1"/>
    </row>
    <row r="163" spans="4:17" x14ac:dyDescent="0.25">
      <c r="D163" s="1"/>
      <c r="Q163" s="1"/>
    </row>
    <row r="164" spans="4:17" x14ac:dyDescent="0.25">
      <c r="D164" s="1"/>
      <c r="Q164" s="1"/>
    </row>
    <row r="165" spans="4:17" x14ac:dyDescent="0.25">
      <c r="D165" s="1"/>
      <c r="Q165" s="1"/>
    </row>
    <row r="166" spans="4:17" x14ac:dyDescent="0.25">
      <c r="D166" s="1"/>
      <c r="Q166" s="1"/>
    </row>
    <row r="167" spans="4:17" x14ac:dyDescent="0.25">
      <c r="D167" s="1"/>
      <c r="Q167" s="1"/>
    </row>
    <row r="168" spans="4:17" x14ac:dyDescent="0.25">
      <c r="D168" s="1"/>
      <c r="Q168" s="1"/>
    </row>
    <row r="169" spans="4:17" x14ac:dyDescent="0.25">
      <c r="D169" s="1"/>
      <c r="Q169" s="1"/>
    </row>
    <row r="170" spans="4:17" x14ac:dyDescent="0.25">
      <c r="D170" s="1"/>
      <c r="Q170" s="1"/>
    </row>
    <row r="171" spans="4:17" x14ac:dyDescent="0.25">
      <c r="D171" s="1"/>
      <c r="Q171" s="1"/>
    </row>
    <row r="172" spans="4:17" x14ac:dyDescent="0.25">
      <c r="D172" s="1"/>
      <c r="Q172" s="1"/>
    </row>
    <row r="173" spans="4:17" x14ac:dyDescent="0.25">
      <c r="D173" s="1"/>
      <c r="Q173" s="1"/>
    </row>
    <row r="174" spans="4:17" x14ac:dyDescent="0.25">
      <c r="D174" s="1"/>
      <c r="Q174" s="1"/>
    </row>
    <row r="175" spans="4:17" x14ac:dyDescent="0.25">
      <c r="D175" s="1"/>
      <c r="Q175" s="1"/>
    </row>
    <row r="176" spans="4:17" x14ac:dyDescent="0.25">
      <c r="D176" s="1"/>
      <c r="Q176" s="1"/>
    </row>
    <row r="177" spans="4:17" x14ac:dyDescent="0.25">
      <c r="D177" s="1"/>
      <c r="Q177" s="1"/>
    </row>
    <row r="178" spans="4:17" x14ac:dyDescent="0.25">
      <c r="D178" s="1"/>
      <c r="Q178" s="1"/>
    </row>
    <row r="179" spans="4:17" x14ac:dyDescent="0.25">
      <c r="D179" s="1"/>
      <c r="Q179" s="1"/>
    </row>
    <row r="180" spans="4:17" x14ac:dyDescent="0.25">
      <c r="D180" s="1"/>
      <c r="Q180" s="1"/>
    </row>
    <row r="181" spans="4:17" x14ac:dyDescent="0.25">
      <c r="D181" s="1"/>
      <c r="Q181" s="1"/>
    </row>
    <row r="182" spans="4:17" x14ac:dyDescent="0.25">
      <c r="D182" s="1"/>
      <c r="Q182" s="1"/>
    </row>
    <row r="183" spans="4:17" x14ac:dyDescent="0.25">
      <c r="D183" s="1"/>
      <c r="Q183" s="1"/>
    </row>
    <row r="184" spans="4:17" x14ac:dyDescent="0.25">
      <c r="D184" s="1"/>
      <c r="Q184" s="1"/>
    </row>
    <row r="185" spans="4:17" x14ac:dyDescent="0.25">
      <c r="D185" s="1"/>
      <c r="Q185" s="1"/>
    </row>
    <row r="186" spans="4:17" x14ac:dyDescent="0.25">
      <c r="D186" s="1"/>
      <c r="Q186" s="1"/>
    </row>
    <row r="187" spans="4:17" x14ac:dyDescent="0.25">
      <c r="D187" s="1"/>
      <c r="Q187" s="1"/>
    </row>
    <row r="188" spans="4:17" x14ac:dyDescent="0.25">
      <c r="D188" s="1"/>
      <c r="Q188" s="1"/>
    </row>
    <row r="189" spans="4:17" x14ac:dyDescent="0.25">
      <c r="D189" s="1"/>
      <c r="Q189" s="1"/>
    </row>
    <row r="190" spans="4:17" x14ac:dyDescent="0.25">
      <c r="D190" s="1"/>
      <c r="Q190" s="1"/>
    </row>
    <row r="191" spans="4:17" x14ac:dyDescent="0.25">
      <c r="D191" s="1"/>
      <c r="Q191" s="1"/>
    </row>
    <row r="192" spans="4:17" x14ac:dyDescent="0.25">
      <c r="D192" s="1"/>
      <c r="Q192" s="1"/>
    </row>
    <row r="193" spans="4:17" x14ac:dyDescent="0.25">
      <c r="D193" s="1"/>
      <c r="Q193" s="1"/>
    </row>
    <row r="194" spans="4:17" x14ac:dyDescent="0.25">
      <c r="D194" s="1"/>
      <c r="Q194" s="1"/>
    </row>
    <row r="195" spans="4:17" x14ac:dyDescent="0.25">
      <c r="D195" s="1"/>
      <c r="Q195" s="1"/>
    </row>
    <row r="196" spans="4:17" x14ac:dyDescent="0.25">
      <c r="D196" s="1"/>
      <c r="Q196" s="1"/>
    </row>
    <row r="197" spans="4:17" x14ac:dyDescent="0.25">
      <c r="D197" s="1"/>
      <c r="Q197" s="1"/>
    </row>
    <row r="198" spans="4:17" x14ac:dyDescent="0.25">
      <c r="D198" s="1"/>
      <c r="Q198" s="1"/>
    </row>
    <row r="199" spans="4:17" x14ac:dyDescent="0.25">
      <c r="D199" s="1"/>
      <c r="Q199" s="1"/>
    </row>
    <row r="200" spans="4:17" x14ac:dyDescent="0.25">
      <c r="D200" s="1"/>
      <c r="Q200" s="1"/>
    </row>
    <row r="201" spans="4:17" x14ac:dyDescent="0.25">
      <c r="D201" s="1"/>
      <c r="Q201" s="1"/>
    </row>
    <row r="202" spans="4:17" x14ac:dyDescent="0.25">
      <c r="D202" s="1"/>
      <c r="Q202" s="1"/>
    </row>
    <row r="203" spans="4:17" x14ac:dyDescent="0.25">
      <c r="D203" s="1"/>
      <c r="Q203" s="1"/>
    </row>
    <row r="204" spans="4:17" x14ac:dyDescent="0.25">
      <c r="D204" s="1"/>
      <c r="Q204" s="1"/>
    </row>
    <row r="205" spans="4:17" x14ac:dyDescent="0.25">
      <c r="D205" s="1"/>
      <c r="Q205" s="1"/>
    </row>
    <row r="206" spans="4:17" x14ac:dyDescent="0.25">
      <c r="D206" s="1"/>
      <c r="Q206" s="1"/>
    </row>
    <row r="207" spans="4:17" x14ac:dyDescent="0.25">
      <c r="D207" s="1"/>
      <c r="Q207" s="1"/>
    </row>
    <row r="208" spans="4:17" x14ac:dyDescent="0.25">
      <c r="D208" s="1"/>
      <c r="Q208" s="1"/>
    </row>
    <row r="209" spans="4:17" x14ac:dyDescent="0.25">
      <c r="D209" s="1"/>
      <c r="Q209" s="1"/>
    </row>
    <row r="210" spans="4:17" x14ac:dyDescent="0.25">
      <c r="D210" s="1"/>
      <c r="Q210" s="1"/>
    </row>
    <row r="211" spans="4:17" x14ac:dyDescent="0.25">
      <c r="D211" s="1"/>
      <c r="Q211" s="1"/>
    </row>
    <row r="212" spans="4:17" x14ac:dyDescent="0.25">
      <c r="D212" s="1"/>
      <c r="Q212" s="1"/>
    </row>
    <row r="213" spans="4:17" x14ac:dyDescent="0.25">
      <c r="D213" s="1"/>
      <c r="Q213" s="1"/>
    </row>
    <row r="214" spans="4:17" x14ac:dyDescent="0.25">
      <c r="D214" s="1"/>
      <c r="Q214" s="1"/>
    </row>
    <row r="215" spans="4:17" x14ac:dyDescent="0.25">
      <c r="D215" s="1"/>
      <c r="Q215" s="1"/>
    </row>
    <row r="216" spans="4:17" x14ac:dyDescent="0.25">
      <c r="D216" s="1"/>
      <c r="Q216" s="1"/>
    </row>
    <row r="217" spans="4:17" x14ac:dyDescent="0.25">
      <c r="D217" s="1"/>
      <c r="Q217" s="1"/>
    </row>
    <row r="218" spans="4:17" x14ac:dyDescent="0.25">
      <c r="D218" s="1"/>
      <c r="Q218" s="1"/>
    </row>
    <row r="219" spans="4:17" x14ac:dyDescent="0.25">
      <c r="D219" s="1"/>
      <c r="Q219" s="1"/>
    </row>
    <row r="220" spans="4:17" x14ac:dyDescent="0.25">
      <c r="D220" s="1"/>
      <c r="Q220" s="1"/>
    </row>
    <row r="221" spans="4:17" x14ac:dyDescent="0.25">
      <c r="D221" s="1"/>
      <c r="Q221" s="1"/>
    </row>
    <row r="222" spans="4:17" x14ac:dyDescent="0.25">
      <c r="D222" s="1"/>
      <c r="Q222" s="1"/>
    </row>
    <row r="223" spans="4:17" x14ac:dyDescent="0.25">
      <c r="D223" s="1"/>
      <c r="Q223" s="1"/>
    </row>
    <row r="224" spans="4:17" x14ac:dyDescent="0.25">
      <c r="D224" s="1"/>
      <c r="Q224" s="1"/>
    </row>
    <row r="225" spans="4:17" x14ac:dyDescent="0.25">
      <c r="D225" s="1"/>
      <c r="Q225" s="1"/>
    </row>
    <row r="226" spans="4:17" x14ac:dyDescent="0.25">
      <c r="D226" s="1"/>
      <c r="Q226" s="1"/>
    </row>
    <row r="227" spans="4:17" x14ac:dyDescent="0.25">
      <c r="D227" s="1"/>
      <c r="Q227" s="1"/>
    </row>
    <row r="228" spans="4:17" x14ac:dyDescent="0.25">
      <c r="D228" s="1"/>
      <c r="Q228" s="1"/>
    </row>
    <row r="229" spans="4:17" x14ac:dyDescent="0.25">
      <c r="D229" s="1"/>
      <c r="Q229" s="1"/>
    </row>
    <row r="230" spans="4:17" x14ac:dyDescent="0.25">
      <c r="D230" s="1"/>
      <c r="Q230" s="1"/>
    </row>
    <row r="231" spans="4:17" x14ac:dyDescent="0.25">
      <c r="D231" s="1"/>
      <c r="Q231" s="1"/>
    </row>
    <row r="232" spans="4:17" x14ac:dyDescent="0.25">
      <c r="D232" s="1"/>
      <c r="Q232" s="1"/>
    </row>
    <row r="233" spans="4:17" x14ac:dyDescent="0.25">
      <c r="D233" s="1"/>
      <c r="Q233" s="1"/>
    </row>
    <row r="234" spans="4:17" x14ac:dyDescent="0.25">
      <c r="D234" s="1"/>
      <c r="Q234" s="1"/>
    </row>
    <row r="235" spans="4:17" x14ac:dyDescent="0.25">
      <c r="D235" s="1"/>
      <c r="Q235" s="1"/>
    </row>
    <row r="236" spans="4:17" x14ac:dyDescent="0.25">
      <c r="D236" s="1"/>
      <c r="Q236" s="1"/>
    </row>
    <row r="237" spans="4:17" x14ac:dyDescent="0.25">
      <c r="D237" s="1"/>
      <c r="Q237" s="1"/>
    </row>
    <row r="238" spans="4:17" x14ac:dyDescent="0.25">
      <c r="D238" s="1"/>
      <c r="Q238" s="1"/>
    </row>
    <row r="239" spans="4:17" x14ac:dyDescent="0.25">
      <c r="D239" s="1"/>
      <c r="Q239" s="1"/>
    </row>
    <row r="240" spans="4:17" x14ac:dyDescent="0.25">
      <c r="D240" s="1"/>
      <c r="Q240" s="1"/>
    </row>
    <row r="241" spans="4:17" x14ac:dyDescent="0.25">
      <c r="D241" s="1"/>
      <c r="Q241" s="1"/>
    </row>
    <row r="242" spans="4:17" x14ac:dyDescent="0.25">
      <c r="D242" s="1"/>
      <c r="Q242" s="1"/>
    </row>
    <row r="243" spans="4:17" x14ac:dyDescent="0.25">
      <c r="D243" s="1"/>
      <c r="Q243" s="1"/>
    </row>
    <row r="244" spans="4:17" x14ac:dyDescent="0.25">
      <c r="D244" s="1"/>
      <c r="Q244" s="1"/>
    </row>
    <row r="245" spans="4:17" x14ac:dyDescent="0.25">
      <c r="D245" s="1"/>
      <c r="Q245" s="1"/>
    </row>
    <row r="246" spans="4:17" x14ac:dyDescent="0.25">
      <c r="D246" s="1"/>
      <c r="Q246" s="1"/>
    </row>
    <row r="247" spans="4:17" x14ac:dyDescent="0.25">
      <c r="D247" s="1"/>
      <c r="Q247" s="1"/>
    </row>
    <row r="248" spans="4:17" x14ac:dyDescent="0.25">
      <c r="D248" s="1"/>
      <c r="Q248" s="1"/>
    </row>
    <row r="249" spans="4:17" x14ac:dyDescent="0.25">
      <c r="D249" s="1"/>
      <c r="Q249" s="1"/>
    </row>
    <row r="250" spans="4:17" x14ac:dyDescent="0.25">
      <c r="D250" s="1"/>
      <c r="Q250" s="1"/>
    </row>
    <row r="251" spans="4:17" x14ac:dyDescent="0.25">
      <c r="D251" s="1"/>
      <c r="Q251" s="1"/>
    </row>
    <row r="252" spans="4:17" x14ac:dyDescent="0.25">
      <c r="D252" s="1"/>
      <c r="Q252" s="1"/>
    </row>
    <row r="253" spans="4:17" x14ac:dyDescent="0.25">
      <c r="D253" s="1"/>
      <c r="Q253" s="1"/>
    </row>
    <row r="254" spans="4:17" x14ac:dyDescent="0.25">
      <c r="D254" s="1"/>
      <c r="Q254" s="1"/>
    </row>
    <row r="255" spans="4:17" x14ac:dyDescent="0.25">
      <c r="D255" s="1"/>
      <c r="Q255" s="1"/>
    </row>
    <row r="256" spans="4:17" x14ac:dyDescent="0.25">
      <c r="D256" s="1"/>
      <c r="Q256" s="1"/>
    </row>
    <row r="257" spans="4:17" x14ac:dyDescent="0.25">
      <c r="D257" s="1"/>
      <c r="Q257" s="1"/>
    </row>
    <row r="258" spans="4:17" x14ac:dyDescent="0.25">
      <c r="D258" s="1"/>
      <c r="Q258" s="1"/>
    </row>
    <row r="259" spans="4:17" x14ac:dyDescent="0.25">
      <c r="D259" s="1"/>
      <c r="Q259" s="1"/>
    </row>
    <row r="260" spans="4:17" x14ac:dyDescent="0.25">
      <c r="D260" s="1"/>
      <c r="Q260" s="1"/>
    </row>
    <row r="261" spans="4:17" x14ac:dyDescent="0.25">
      <c r="D261" s="1"/>
      <c r="Q261" s="1"/>
    </row>
    <row r="262" spans="4:17" x14ac:dyDescent="0.25">
      <c r="D262" s="1"/>
      <c r="Q262" s="1"/>
    </row>
    <row r="263" spans="4:17" x14ac:dyDescent="0.25">
      <c r="D263" s="1"/>
      <c r="Q263" s="1"/>
    </row>
    <row r="264" spans="4:17" x14ac:dyDescent="0.25">
      <c r="D264" s="1"/>
      <c r="Q264" s="1"/>
    </row>
    <row r="265" spans="4:17" x14ac:dyDescent="0.25">
      <c r="D265" s="1"/>
      <c r="Q265" s="1"/>
    </row>
    <row r="266" spans="4:17" x14ac:dyDescent="0.25">
      <c r="D266" s="1"/>
      <c r="Q266" s="1"/>
    </row>
    <row r="267" spans="4:17" x14ac:dyDescent="0.25">
      <c r="D267" s="1"/>
      <c r="Q267" s="1"/>
    </row>
    <row r="268" spans="4:17" x14ac:dyDescent="0.25">
      <c r="D268" s="1"/>
      <c r="Q268" s="1"/>
    </row>
    <row r="269" spans="4:17" x14ac:dyDescent="0.25">
      <c r="D269" s="1"/>
      <c r="Q269" s="1"/>
    </row>
    <row r="270" spans="4:17" x14ac:dyDescent="0.25">
      <c r="D270" s="1"/>
      <c r="Q270" s="1"/>
    </row>
    <row r="271" spans="4:17" x14ac:dyDescent="0.25">
      <c r="D271" s="1"/>
      <c r="Q271" s="1"/>
    </row>
    <row r="272" spans="4:17" x14ac:dyDescent="0.25">
      <c r="D272" s="1"/>
      <c r="Q272" s="1"/>
    </row>
    <row r="273" spans="4:17" x14ac:dyDescent="0.25">
      <c r="D273" s="1"/>
      <c r="Q273" s="1"/>
    </row>
    <row r="274" spans="4:17" x14ac:dyDescent="0.25">
      <c r="D274" s="1"/>
      <c r="Q274" s="1"/>
    </row>
    <row r="275" spans="4:17" x14ac:dyDescent="0.25">
      <c r="D275" s="1"/>
      <c r="Q275" s="1"/>
    </row>
    <row r="276" spans="4:17" x14ac:dyDescent="0.25">
      <c r="D276" s="1"/>
      <c r="Q276" s="1"/>
    </row>
    <row r="277" spans="4:17" x14ac:dyDescent="0.25">
      <c r="D277" s="1"/>
      <c r="Q277" s="1"/>
    </row>
    <row r="278" spans="4:17" x14ac:dyDescent="0.25">
      <c r="D278" s="1"/>
      <c r="Q278" s="1"/>
    </row>
    <row r="279" spans="4:17" x14ac:dyDescent="0.25">
      <c r="D279" s="1"/>
      <c r="Q279" s="1"/>
    </row>
    <row r="280" spans="4:17" x14ac:dyDescent="0.25">
      <c r="D280" s="1"/>
      <c r="Q280" s="1"/>
    </row>
    <row r="281" spans="4:17" x14ac:dyDescent="0.25">
      <c r="D281" s="1"/>
      <c r="Q281" s="1"/>
    </row>
    <row r="282" spans="4:17" x14ac:dyDescent="0.25">
      <c r="D282" s="1"/>
      <c r="Q282" s="1"/>
    </row>
    <row r="283" spans="4:17" x14ac:dyDescent="0.25">
      <c r="D283" s="1"/>
      <c r="Q283" s="1"/>
    </row>
    <row r="284" spans="4:17" x14ac:dyDescent="0.25">
      <c r="D284" s="1"/>
      <c r="Q284" s="1"/>
    </row>
    <row r="285" spans="4:17" x14ac:dyDescent="0.25">
      <c r="D285" s="1"/>
      <c r="Q285" s="1"/>
    </row>
    <row r="286" spans="4:17" x14ac:dyDescent="0.25">
      <c r="D286" s="1"/>
      <c r="Q286" s="1"/>
    </row>
    <row r="287" spans="4:17" x14ac:dyDescent="0.25">
      <c r="D287" s="1"/>
      <c r="Q287" s="1"/>
    </row>
    <row r="288" spans="4:17" x14ac:dyDescent="0.25">
      <c r="D288" s="1"/>
      <c r="Q288" s="1"/>
    </row>
    <row r="289" spans="4:17" x14ac:dyDescent="0.25">
      <c r="D289" s="1"/>
      <c r="Q289" s="1"/>
    </row>
    <row r="290" spans="4:17" x14ac:dyDescent="0.25">
      <c r="D290" s="1"/>
      <c r="Q290" s="1"/>
    </row>
    <row r="291" spans="4:17" x14ac:dyDescent="0.25">
      <c r="D291" s="1"/>
      <c r="Q291" s="1"/>
    </row>
    <row r="292" spans="4:17" x14ac:dyDescent="0.25">
      <c r="D292" s="1"/>
      <c r="Q292" s="1"/>
    </row>
    <row r="293" spans="4:17" x14ac:dyDescent="0.25">
      <c r="D293" s="1"/>
      <c r="Q293" s="1"/>
    </row>
    <row r="294" spans="4:17" x14ac:dyDescent="0.25">
      <c r="D294" s="1"/>
      <c r="Q294" s="1"/>
    </row>
    <row r="295" spans="4:17" x14ac:dyDescent="0.25">
      <c r="D295" s="1"/>
      <c r="Q295" s="1"/>
    </row>
    <row r="296" spans="4:17" x14ac:dyDescent="0.25">
      <c r="D296" s="1"/>
      <c r="Q296" s="1"/>
    </row>
    <row r="297" spans="4:17" x14ac:dyDescent="0.25">
      <c r="D297" s="1"/>
      <c r="Q297" s="1"/>
    </row>
    <row r="298" spans="4:17" x14ac:dyDescent="0.25">
      <c r="D298" s="1"/>
      <c r="Q298" s="1"/>
    </row>
    <row r="299" spans="4:17" x14ac:dyDescent="0.25">
      <c r="D299" s="1"/>
      <c r="Q299" s="1"/>
    </row>
    <row r="300" spans="4:17" x14ac:dyDescent="0.25">
      <c r="D300" s="1"/>
      <c r="Q300" s="1"/>
    </row>
    <row r="301" spans="4:17" x14ac:dyDescent="0.25">
      <c r="D301" s="1"/>
      <c r="Q301" s="1"/>
    </row>
    <row r="302" spans="4:17" x14ac:dyDescent="0.25">
      <c r="D302" s="1"/>
      <c r="Q302" s="1"/>
    </row>
    <row r="303" spans="4:17" x14ac:dyDescent="0.25">
      <c r="D303" s="1"/>
      <c r="Q303" s="1"/>
    </row>
    <row r="304" spans="4:17" x14ac:dyDescent="0.25">
      <c r="D304" s="1"/>
      <c r="Q304" s="1"/>
    </row>
    <row r="305" spans="4:17" x14ac:dyDescent="0.25">
      <c r="D305" s="1"/>
      <c r="Q305" s="1"/>
    </row>
    <row r="306" spans="4:17" x14ac:dyDescent="0.25">
      <c r="D306" s="1"/>
      <c r="Q306" s="1"/>
    </row>
    <row r="307" spans="4:17" x14ac:dyDescent="0.25">
      <c r="D307" s="1"/>
      <c r="Q307" s="1"/>
    </row>
    <row r="308" spans="4:17" x14ac:dyDescent="0.25">
      <c r="D308" s="1"/>
      <c r="Q308" s="1"/>
    </row>
    <row r="309" spans="4:17" x14ac:dyDescent="0.25">
      <c r="D309" s="1"/>
      <c r="Q309" s="1"/>
    </row>
    <row r="310" spans="4:17" x14ac:dyDescent="0.25">
      <c r="D310" s="1"/>
      <c r="Q310" s="1"/>
    </row>
    <row r="311" spans="4:17" x14ac:dyDescent="0.25">
      <c r="D311" s="1"/>
      <c r="Q311" s="1"/>
    </row>
    <row r="312" spans="4:17" x14ac:dyDescent="0.25">
      <c r="D312" s="1"/>
      <c r="Q312" s="1"/>
    </row>
    <row r="313" spans="4:17" x14ac:dyDescent="0.25">
      <c r="D313" s="1"/>
      <c r="Q313" s="1"/>
    </row>
    <row r="314" spans="4:17" x14ac:dyDescent="0.25">
      <c r="D314" s="1"/>
      <c r="Q314" s="1"/>
    </row>
    <row r="315" spans="4:17" x14ac:dyDescent="0.25">
      <c r="D315" s="1"/>
      <c r="Q315" s="1"/>
    </row>
    <row r="316" spans="4:17" x14ac:dyDescent="0.25">
      <c r="D316" s="1"/>
      <c r="Q316" s="1"/>
    </row>
    <row r="317" spans="4:17" x14ac:dyDescent="0.25">
      <c r="D317" s="1"/>
      <c r="Q317" s="1"/>
    </row>
    <row r="318" spans="4:17" x14ac:dyDescent="0.25">
      <c r="D318" s="1"/>
      <c r="Q318" s="1"/>
    </row>
    <row r="319" spans="4:17" x14ac:dyDescent="0.25">
      <c r="D319" s="1"/>
      <c r="Q319" s="1"/>
    </row>
    <row r="320" spans="4:17" x14ac:dyDescent="0.25">
      <c r="D320" s="1"/>
      <c r="Q320" s="1"/>
    </row>
    <row r="321" spans="4:17" x14ac:dyDescent="0.25">
      <c r="D321" s="1"/>
      <c r="Q321" s="1"/>
    </row>
    <row r="322" spans="4:17" x14ac:dyDescent="0.25">
      <c r="D322" s="1"/>
      <c r="Q322" s="1"/>
    </row>
    <row r="323" spans="4:17" x14ac:dyDescent="0.25">
      <c r="D323" s="1"/>
      <c r="Q323" s="1"/>
    </row>
    <row r="324" spans="4:17" x14ac:dyDescent="0.25">
      <c r="D324" s="1"/>
      <c r="Q324" s="1"/>
    </row>
    <row r="325" spans="4:17" x14ac:dyDescent="0.25">
      <c r="D325" s="1"/>
      <c r="Q325" s="1"/>
    </row>
    <row r="326" spans="4:17" x14ac:dyDescent="0.25">
      <c r="D326" s="1"/>
      <c r="Q326" s="1"/>
    </row>
    <row r="327" spans="4:17" x14ac:dyDescent="0.25">
      <c r="D327" s="1"/>
      <c r="Q327" s="1"/>
    </row>
    <row r="328" spans="4:17" x14ac:dyDescent="0.25">
      <c r="D328" s="1"/>
      <c r="Q328" s="1"/>
    </row>
    <row r="329" spans="4:17" x14ac:dyDescent="0.25">
      <c r="D329" s="1"/>
      <c r="Q329" s="1"/>
    </row>
    <row r="330" spans="4:17" x14ac:dyDescent="0.25">
      <c r="D330" s="1"/>
      <c r="Q330" s="1"/>
    </row>
    <row r="331" spans="4:17" x14ac:dyDescent="0.25">
      <c r="D331" s="1"/>
      <c r="Q331" s="1"/>
    </row>
    <row r="332" spans="4:17" x14ac:dyDescent="0.25">
      <c r="D332" s="1"/>
      <c r="Q332" s="1"/>
    </row>
    <row r="333" spans="4:17" x14ac:dyDescent="0.25">
      <c r="D333" s="1"/>
      <c r="Q333" s="1"/>
    </row>
    <row r="334" spans="4:17" x14ac:dyDescent="0.25">
      <c r="D334" s="1"/>
      <c r="Q334" s="1"/>
    </row>
    <row r="335" spans="4:17" x14ac:dyDescent="0.25">
      <c r="D335" s="1"/>
      <c r="Q335" s="1"/>
    </row>
    <row r="336" spans="4:17" x14ac:dyDescent="0.25">
      <c r="D336" s="1"/>
      <c r="Q336" s="1"/>
    </row>
    <row r="337" spans="4:17" x14ac:dyDescent="0.25">
      <c r="D337" s="1"/>
      <c r="Q337" s="1"/>
    </row>
    <row r="338" spans="4:17" x14ac:dyDescent="0.25">
      <c r="D338" s="1"/>
      <c r="Q338" s="1"/>
    </row>
    <row r="339" spans="4:17" x14ac:dyDescent="0.25">
      <c r="D339" s="1"/>
      <c r="Q339" s="1"/>
    </row>
  </sheetData>
  <mergeCells count="23">
    <mergeCell ref="B15:D15"/>
    <mergeCell ref="E15:P15"/>
    <mergeCell ref="E16:P16"/>
    <mergeCell ref="E18:P18"/>
    <mergeCell ref="B20:B22"/>
    <mergeCell ref="C20:M22"/>
    <mergeCell ref="O20:P21"/>
    <mergeCell ref="F4:P5"/>
    <mergeCell ref="E9:P9"/>
    <mergeCell ref="B11:D11"/>
    <mergeCell ref="E11:P11"/>
    <mergeCell ref="B13:D13"/>
    <mergeCell ref="N20:N22"/>
    <mergeCell ref="C27:M27"/>
    <mergeCell ref="B31:C31"/>
    <mergeCell ref="D31:G31"/>
    <mergeCell ref="D33:G33"/>
    <mergeCell ref="C28:M28"/>
    <mergeCell ref="C29:M29"/>
    <mergeCell ref="C24:M24"/>
    <mergeCell ref="C25:M25"/>
    <mergeCell ref="C26:M26"/>
    <mergeCell ref="C23:M23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6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IF23"/>
  <sheetViews>
    <sheetView topLeftCell="A7" workbookViewId="0">
      <selection activeCell="C17" sqref="C17"/>
    </sheetView>
  </sheetViews>
  <sheetFormatPr baseColWidth="10" defaultColWidth="11.42578125" defaultRowHeight="18.75" x14ac:dyDescent="0.25"/>
  <cols>
    <col min="1" max="1" width="3.7109375" style="88" customWidth="1"/>
    <col min="2" max="2" width="5.7109375" style="87" customWidth="1"/>
    <col min="3" max="3" width="50.7109375" style="87" bestFit="1" customWidth="1"/>
    <col min="4" max="4" width="11.28515625" style="86" hidden="1" customWidth="1"/>
    <col min="5" max="5" width="10.42578125" style="85" hidden="1" customWidth="1"/>
    <col min="6" max="6" width="16.140625" style="85" customWidth="1"/>
    <col min="7" max="7" width="9.28515625" style="84" customWidth="1"/>
    <col min="8" max="8" width="9.5703125" style="84" customWidth="1"/>
    <col min="9" max="9" width="9.28515625" style="84" customWidth="1"/>
    <col min="10" max="11" width="10.28515625" style="84" customWidth="1"/>
    <col min="12" max="12" width="9.85546875" style="84" bestFit="1" customWidth="1"/>
    <col min="13" max="13" width="10" style="84" customWidth="1"/>
    <col min="14" max="14" width="11.140625" style="84" customWidth="1"/>
    <col min="15" max="15" width="8.85546875" style="84" customWidth="1"/>
    <col min="16" max="16" width="9.85546875" style="84" customWidth="1"/>
    <col min="17" max="17" width="9" style="84" bestFit="1" customWidth="1"/>
    <col min="18" max="18" width="9.85546875" style="84" bestFit="1" customWidth="1"/>
    <col min="19" max="19" width="10.85546875" style="84" customWidth="1"/>
    <col min="20" max="20" width="11.42578125" style="83"/>
    <col min="21" max="240" width="11.42578125" style="82"/>
    <col min="241" max="16384" width="11.42578125" style="81"/>
  </cols>
  <sheetData>
    <row r="1" spans="1:240" ht="19.5" thickBot="1" x14ac:dyDescent="0.3"/>
    <row r="2" spans="1:240" ht="28.9" customHeight="1" x14ac:dyDescent="0.25">
      <c r="A2" s="126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T2" s="82"/>
      <c r="IF2" s="81"/>
    </row>
    <row r="3" spans="1:240" ht="12" customHeight="1" x14ac:dyDescent="0.25">
      <c r="A3" s="126"/>
      <c r="B3" s="249" t="s">
        <v>121</v>
      </c>
      <c r="C3" s="250"/>
      <c r="D3" s="250"/>
      <c r="E3" s="250"/>
      <c r="F3" s="251"/>
      <c r="T3" s="82"/>
      <c r="IF3" s="81"/>
    </row>
    <row r="4" spans="1:240" ht="18" x14ac:dyDescent="0.25">
      <c r="A4" s="126"/>
      <c r="B4" s="252" t="s">
        <v>120</v>
      </c>
      <c r="C4" s="253"/>
      <c r="D4" s="253"/>
      <c r="E4" s="253"/>
      <c r="F4" s="254"/>
      <c r="G4" s="83"/>
      <c r="T4" s="82"/>
      <c r="IF4" s="81"/>
    </row>
    <row r="5" spans="1:240" thickBot="1" x14ac:dyDescent="0.3">
      <c r="A5" s="126"/>
      <c r="B5" s="255" t="s">
        <v>119</v>
      </c>
      <c r="C5" s="256"/>
      <c r="D5" s="256"/>
      <c r="E5" s="256"/>
      <c r="F5" s="257"/>
      <c r="T5" s="82"/>
      <c r="IF5" s="81"/>
    </row>
    <row r="6" spans="1:240" ht="15" x14ac:dyDescent="0.25">
      <c r="A6" s="81"/>
      <c r="B6" s="86"/>
      <c r="C6" s="81"/>
      <c r="E6" s="81"/>
      <c r="F6" s="81"/>
      <c r="G6" s="258" t="s">
        <v>118</v>
      </c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60"/>
    </row>
    <row r="7" spans="1:240" x14ac:dyDescent="0.25">
      <c r="A7" s="108"/>
      <c r="B7" s="125" t="s">
        <v>117</v>
      </c>
      <c r="C7" s="125" t="s">
        <v>116</v>
      </c>
      <c r="D7" s="125" t="s">
        <v>74</v>
      </c>
      <c r="E7" s="125" t="s">
        <v>115</v>
      </c>
      <c r="F7" s="124" t="s">
        <v>114</v>
      </c>
      <c r="G7" s="123" t="s">
        <v>113</v>
      </c>
      <c r="H7" s="123" t="s">
        <v>112</v>
      </c>
      <c r="I7" s="123" t="s">
        <v>111</v>
      </c>
      <c r="J7" s="123" t="s">
        <v>110</v>
      </c>
      <c r="K7" s="123" t="s">
        <v>109</v>
      </c>
      <c r="L7" s="123" t="s">
        <v>108</v>
      </c>
      <c r="M7" s="123" t="s">
        <v>107</v>
      </c>
      <c r="N7" s="123" t="s">
        <v>106</v>
      </c>
      <c r="O7" s="123" t="s">
        <v>105</v>
      </c>
      <c r="P7" s="123" t="s">
        <v>104</v>
      </c>
      <c r="Q7" s="123" t="s">
        <v>103</v>
      </c>
      <c r="R7" s="123" t="s">
        <v>102</v>
      </c>
      <c r="S7" s="122" t="s">
        <v>98</v>
      </c>
    </row>
    <row r="8" spans="1:240" x14ac:dyDescent="0.25">
      <c r="B8" s="121"/>
      <c r="C8" s="121"/>
      <c r="D8" s="120"/>
      <c r="E8" s="119"/>
      <c r="F8" s="119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</row>
    <row r="9" spans="1:240" ht="19.5" thickBot="1" x14ac:dyDescent="0.3">
      <c r="A9" s="108"/>
      <c r="B9" s="107"/>
      <c r="C9" s="117"/>
      <c r="D9" s="105"/>
      <c r="E9" s="105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</row>
    <row r="10" spans="1:240" x14ac:dyDescent="0.25">
      <c r="A10" s="108"/>
      <c r="B10" s="112">
        <v>1</v>
      </c>
      <c r="C10" s="116" t="str">
        <f>+'Comodato (2)'!B5</f>
        <v>Comodato</v>
      </c>
      <c r="D10" s="110"/>
      <c r="E10" s="100"/>
      <c r="F10" s="100">
        <f>+'Comodato (2)'!F123</f>
        <v>0</v>
      </c>
      <c r="G10" s="100">
        <f>+'Comodato (2)'!G123</f>
        <v>0</v>
      </c>
      <c r="H10" s="100">
        <f>+'Comodato (2)'!H123</f>
        <v>0</v>
      </c>
      <c r="I10" s="100">
        <f>+'Comodato (2)'!I123</f>
        <v>0</v>
      </c>
      <c r="J10" s="100">
        <f>+'Comodato (2)'!J123</f>
        <v>0</v>
      </c>
      <c r="K10" s="100">
        <f>+'Comodato (2)'!K123</f>
        <v>0</v>
      </c>
      <c r="L10" s="100">
        <f>+'Comodato (2)'!L123</f>
        <v>0</v>
      </c>
      <c r="M10" s="100">
        <f>+'Comodato (2)'!M123</f>
        <v>0</v>
      </c>
      <c r="N10" s="100">
        <f>+'Comodato (2)'!N123</f>
        <v>0</v>
      </c>
      <c r="O10" s="100">
        <f>+'Comodato (2)'!O123</f>
        <v>0</v>
      </c>
      <c r="P10" s="100">
        <f>+'Comodato (2)'!P123</f>
        <v>0</v>
      </c>
      <c r="Q10" s="100">
        <f>+'Comodato (2)'!Q123</f>
        <v>0</v>
      </c>
      <c r="R10" s="100">
        <f>+'Comodato (2)'!R123</f>
        <v>0</v>
      </c>
      <c r="S10" s="109">
        <f>SUM(G10:R10)</f>
        <v>0</v>
      </c>
    </row>
    <row r="11" spans="1:240" x14ac:dyDescent="0.25">
      <c r="B11" s="112">
        <v>2</v>
      </c>
      <c r="C11" s="111" t="s">
        <v>101</v>
      </c>
      <c r="D11" s="115"/>
      <c r="E11" s="114"/>
      <c r="F11" s="100">
        <f>+'Consejos Dist'!F20</f>
        <v>290000</v>
      </c>
      <c r="G11" s="100">
        <f>+'Consejos Dist'!G20</f>
        <v>0</v>
      </c>
      <c r="H11" s="100">
        <f>+'Consejos Dist'!H20</f>
        <v>0</v>
      </c>
      <c r="I11" s="100">
        <f>+'Consejos Dist'!I20</f>
        <v>0</v>
      </c>
      <c r="J11" s="100">
        <f>+'Consejos Dist'!J20</f>
        <v>0</v>
      </c>
      <c r="K11" s="100">
        <f>+'Consejos Dist'!K20</f>
        <v>0</v>
      </c>
      <c r="L11" s="100">
        <f>+'Consejos Dist'!L20</f>
        <v>0</v>
      </c>
      <c r="M11" s="100">
        <f>+'Consejos Dist'!M20</f>
        <v>0</v>
      </c>
      <c r="N11" s="100">
        <f>+'Consejos Dist'!N20</f>
        <v>0</v>
      </c>
      <c r="O11" s="100">
        <f>+'Consejos Dist'!O20</f>
        <v>0</v>
      </c>
      <c r="P11" s="100">
        <f>+'Consejos Dist'!P20</f>
        <v>0</v>
      </c>
      <c r="Q11" s="100">
        <f>+'Consejos Dist'!Q20</f>
        <v>145000</v>
      </c>
      <c r="R11" s="100">
        <f>+'Consejos Dist'!R20</f>
        <v>145000</v>
      </c>
      <c r="S11" s="109">
        <f>SUM(G11:R11)</f>
        <v>290000</v>
      </c>
    </row>
    <row r="12" spans="1:240" x14ac:dyDescent="0.25">
      <c r="B12" s="112">
        <v>3</v>
      </c>
      <c r="C12" s="111" t="s">
        <v>100</v>
      </c>
      <c r="D12" s="110"/>
      <c r="E12" s="100"/>
      <c r="F12" s="100">
        <f>+'Desarrollo de Aplicaciones'!F16</f>
        <v>20000</v>
      </c>
      <c r="G12" s="100">
        <f>+'Desarrollo de Aplicaciones'!G16</f>
        <v>20000</v>
      </c>
      <c r="H12" s="100">
        <f>+'Desarrollo de Aplicaciones'!H16</f>
        <v>0</v>
      </c>
      <c r="I12" s="100">
        <f>+'Desarrollo de Aplicaciones'!I16</f>
        <v>0</v>
      </c>
      <c r="J12" s="100">
        <f>+'Desarrollo de Aplicaciones'!J16</f>
        <v>0</v>
      </c>
      <c r="K12" s="100">
        <f>+'Desarrollo de Aplicaciones'!K16</f>
        <v>0</v>
      </c>
      <c r="L12" s="100">
        <f>+'Desarrollo de Aplicaciones'!L16</f>
        <v>0</v>
      </c>
      <c r="M12" s="100">
        <f>+'Desarrollo de Aplicaciones'!M16</f>
        <v>0</v>
      </c>
      <c r="N12" s="100">
        <f>+'Desarrollo de Aplicaciones'!N16</f>
        <v>0</v>
      </c>
      <c r="O12" s="100">
        <f>+'Desarrollo de Aplicaciones'!O16</f>
        <v>0</v>
      </c>
      <c r="P12" s="100">
        <f>+'Desarrollo de Aplicaciones'!P16</f>
        <v>0</v>
      </c>
      <c r="Q12" s="100">
        <f>+'Desarrollo de Aplicaciones'!Q16</f>
        <v>0</v>
      </c>
      <c r="R12" s="100">
        <f>+'Desarrollo de Aplicaciones'!R16</f>
        <v>0</v>
      </c>
      <c r="S12" s="109">
        <f>SUM(G12:R12)</f>
        <v>20000</v>
      </c>
    </row>
    <row r="13" spans="1:240" x14ac:dyDescent="0.25">
      <c r="B13" s="112">
        <v>4</v>
      </c>
      <c r="C13" s="113" t="s">
        <v>68</v>
      </c>
      <c r="D13" s="110"/>
      <c r="E13" s="100"/>
      <c r="F13" s="100">
        <f>+'Infraestructura Tecnológica'!F35</f>
        <v>11167930</v>
      </c>
      <c r="G13" s="100">
        <f>+'Infraestructura Tecnológica'!G35</f>
        <v>420000</v>
      </c>
      <c r="H13" s="100">
        <f>+'Infraestructura Tecnológica'!H35</f>
        <v>0</v>
      </c>
      <c r="I13" s="100">
        <f>+'Infraestructura Tecnológica'!I35</f>
        <v>1143000</v>
      </c>
      <c r="J13" s="100">
        <f>+'Infraestructura Tecnológica'!J35</f>
        <v>255000</v>
      </c>
      <c r="K13" s="100">
        <f>+'Infraestructura Tecnológica'!K35</f>
        <v>0</v>
      </c>
      <c r="L13" s="100">
        <f>+'Infraestructura Tecnológica'!L35</f>
        <v>2500</v>
      </c>
      <c r="M13" s="100">
        <f>+'Infraestructura Tecnológica'!M35</f>
        <v>0</v>
      </c>
      <c r="N13" s="100">
        <f>+'Infraestructura Tecnológica'!N35</f>
        <v>0</v>
      </c>
      <c r="O13" s="100">
        <f>+'Infraestructura Tecnológica'!O35</f>
        <v>0</v>
      </c>
      <c r="P13" s="100">
        <f>+'Infraestructura Tecnológica'!P35</f>
        <v>0</v>
      </c>
      <c r="Q13" s="100">
        <f>+'Infraestructura Tecnológica'!Q35</f>
        <v>0</v>
      </c>
      <c r="R13" s="100">
        <f>+'Infraestructura Tecnológica'!R35</f>
        <v>9347430</v>
      </c>
      <c r="S13" s="109">
        <f t="shared" ref="S13:S17" si="0">SUM(G13:R13)</f>
        <v>11167930</v>
      </c>
    </row>
    <row r="14" spans="1:240" x14ac:dyDescent="0.25">
      <c r="B14" s="112">
        <v>5</v>
      </c>
      <c r="C14" s="111" t="s">
        <v>99</v>
      </c>
      <c r="D14" s="110"/>
      <c r="E14" s="100"/>
      <c r="F14" s="100">
        <f>+'Plantila de Personal'!F123</f>
        <v>0</v>
      </c>
      <c r="G14" s="100">
        <f>+'Plantila de Personal'!G123</f>
        <v>0</v>
      </c>
      <c r="H14" s="100">
        <f>+'Plantila de Personal'!H123</f>
        <v>0</v>
      </c>
      <c r="I14" s="100">
        <f>+'Plantila de Personal'!I123</f>
        <v>0</v>
      </c>
      <c r="J14" s="100">
        <f>+'Plantila de Personal'!J123</f>
        <v>0</v>
      </c>
      <c r="K14" s="100">
        <f>+'Plantila de Personal'!K123</f>
        <v>0</v>
      </c>
      <c r="L14" s="100">
        <f>+'Plantila de Personal'!L123</f>
        <v>0</v>
      </c>
      <c r="M14" s="100">
        <f>+'Plantila de Personal'!M123</f>
        <v>0</v>
      </c>
      <c r="N14" s="100">
        <f>+'Plantila de Personal'!N123</f>
        <v>0</v>
      </c>
      <c r="O14" s="100">
        <f>+'Plantila de Personal'!O123</f>
        <v>0</v>
      </c>
      <c r="P14" s="100">
        <f>+'Plantila de Personal'!P123</f>
        <v>0</v>
      </c>
      <c r="Q14" s="100">
        <f>+'Plantila de Personal'!Q123</f>
        <v>0</v>
      </c>
      <c r="R14" s="100">
        <f>+'Plantila de Personal'!R123</f>
        <v>0</v>
      </c>
      <c r="S14" s="109">
        <f>SUM(G14:R14)</f>
        <v>0</v>
      </c>
    </row>
    <row r="15" spans="1:240" x14ac:dyDescent="0.25">
      <c r="B15" s="112">
        <v>6</v>
      </c>
      <c r="C15" s="113" t="s">
        <v>83</v>
      </c>
      <c r="D15" s="110"/>
      <c r="E15" s="100"/>
      <c r="F15" s="100">
        <f>+'Urna Electronica (2)'!F16</f>
        <v>900000</v>
      </c>
      <c r="G15" s="100">
        <f>+'Urna Electronica (2)'!G16</f>
        <v>75000</v>
      </c>
      <c r="H15" s="100">
        <f>+'Urna Electronica (2)'!H16</f>
        <v>75000</v>
      </c>
      <c r="I15" s="100">
        <f>+'Urna Electronica (2)'!I16</f>
        <v>75000</v>
      </c>
      <c r="J15" s="100">
        <f>+'Urna Electronica (2)'!J16</f>
        <v>75000</v>
      </c>
      <c r="K15" s="100">
        <f>+'Urna Electronica (2)'!K16</f>
        <v>75000</v>
      </c>
      <c r="L15" s="100">
        <f>+'Urna Electronica (2)'!L16</f>
        <v>75000</v>
      </c>
      <c r="M15" s="100">
        <f>+'Urna Electronica (2)'!M16</f>
        <v>75000</v>
      </c>
      <c r="N15" s="100">
        <f>+'Urna Electronica (2)'!N16</f>
        <v>75000</v>
      </c>
      <c r="O15" s="100">
        <f>+'Urna Electronica (2)'!O16</f>
        <v>75000</v>
      </c>
      <c r="P15" s="100">
        <f>+'Urna Electronica (2)'!P16</f>
        <v>75000</v>
      </c>
      <c r="Q15" s="100">
        <f>+'Urna Electronica (2)'!Q16</f>
        <v>75000</v>
      </c>
      <c r="R15" s="100">
        <f>+'Urna Electronica (2)'!R16</f>
        <v>75000</v>
      </c>
      <c r="S15" s="109">
        <f t="shared" si="0"/>
        <v>900000</v>
      </c>
    </row>
    <row r="16" spans="1:240" x14ac:dyDescent="0.25">
      <c r="B16" s="112">
        <v>7</v>
      </c>
      <c r="C16" s="111" t="s">
        <v>85</v>
      </c>
      <c r="D16" s="110"/>
      <c r="E16" s="100"/>
      <c r="F16" s="100">
        <f>+'Soporte Tecnico (2)'!F21</f>
        <v>3330000</v>
      </c>
      <c r="G16" s="100">
        <f>+'Soporte Tecnico (2)'!G21</f>
        <v>277500</v>
      </c>
      <c r="H16" s="100">
        <f>+'Soporte Tecnico (2)'!H21</f>
        <v>277500</v>
      </c>
      <c r="I16" s="100">
        <f>+'Soporte Tecnico (2)'!I21</f>
        <v>277500</v>
      </c>
      <c r="J16" s="100">
        <f>+'Soporte Tecnico (2)'!J21</f>
        <v>277500</v>
      </c>
      <c r="K16" s="100">
        <f>+'Soporte Tecnico (2)'!K21</f>
        <v>277500</v>
      </c>
      <c r="L16" s="100">
        <f>+'Soporte Tecnico (2)'!L21</f>
        <v>277500</v>
      </c>
      <c r="M16" s="100">
        <f>+'Soporte Tecnico (2)'!M21</f>
        <v>277500</v>
      </c>
      <c r="N16" s="100">
        <f>+'Soporte Tecnico (2)'!N21</f>
        <v>277500</v>
      </c>
      <c r="O16" s="100">
        <f>+'Soporte Tecnico (2)'!O21</f>
        <v>277500</v>
      </c>
      <c r="P16" s="100">
        <f>+'Soporte Tecnico (2)'!P21</f>
        <v>277500</v>
      </c>
      <c r="Q16" s="100">
        <f>+'Soporte Tecnico (2)'!Q21</f>
        <v>277500</v>
      </c>
      <c r="R16" s="100">
        <f>+'Soporte Tecnico (2)'!R21</f>
        <v>277500</v>
      </c>
      <c r="S16" s="109">
        <f t="shared" si="0"/>
        <v>3330000</v>
      </c>
    </row>
    <row r="17" spans="1:240" x14ac:dyDescent="0.25">
      <c r="B17" s="112">
        <v>8</v>
      </c>
      <c r="C17" s="111" t="s">
        <v>93</v>
      </c>
      <c r="D17" s="110"/>
      <c r="E17" s="100"/>
      <c r="F17" s="100">
        <f>+'Voto en el Extranjero'!F22</f>
        <v>3170000</v>
      </c>
      <c r="G17" s="100">
        <f>+'Voto en el Extranjero'!G22</f>
        <v>47500</v>
      </c>
      <c r="H17" s="100">
        <f>+'Voto en el Extranjero'!H22</f>
        <v>47500</v>
      </c>
      <c r="I17" s="100">
        <f>+'Voto en el Extranjero'!I22</f>
        <v>47500</v>
      </c>
      <c r="J17" s="100">
        <f>+'Voto en el Extranjero'!J22</f>
        <v>47500</v>
      </c>
      <c r="K17" s="100">
        <f>+'Voto en el Extranjero'!K22</f>
        <v>47500</v>
      </c>
      <c r="L17" s="100">
        <f>+'Voto en el Extranjero'!L22</f>
        <v>47500</v>
      </c>
      <c r="M17" s="100">
        <f>+'Voto en el Extranjero'!M22</f>
        <v>480833.33333333331</v>
      </c>
      <c r="N17" s="100">
        <f>+'Voto en el Extranjero'!N22</f>
        <v>480833.33333333331</v>
      </c>
      <c r="O17" s="100">
        <f>+'Voto en el Extranjero'!O22</f>
        <v>480833.33333333331</v>
      </c>
      <c r="P17" s="100">
        <f>+'Voto en el Extranjero'!P22</f>
        <v>480833.33333333331</v>
      </c>
      <c r="Q17" s="100">
        <f>+'Voto en el Extranjero'!Q22</f>
        <v>480833.33333333331</v>
      </c>
      <c r="R17" s="100">
        <f>+'Voto en el Extranjero'!R22</f>
        <v>480833.33333333331</v>
      </c>
      <c r="S17" s="109">
        <f t="shared" si="0"/>
        <v>3170000</v>
      </c>
    </row>
    <row r="18" spans="1:240" ht="19.5" thickBot="1" x14ac:dyDescent="0.3">
      <c r="A18" s="108"/>
      <c r="B18" s="107"/>
      <c r="C18" s="106"/>
      <c r="D18" s="105"/>
      <c r="E18" s="105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</row>
    <row r="19" spans="1:240" x14ac:dyDescent="0.25">
      <c r="B19" s="102"/>
      <c r="C19" s="103"/>
      <c r="D19" s="102"/>
      <c r="E19" s="101"/>
      <c r="F19" s="100"/>
      <c r="G19" s="96"/>
      <c r="H19" s="96"/>
      <c r="I19" s="96"/>
      <c r="J19" s="96"/>
      <c r="K19" s="97"/>
      <c r="L19" s="96"/>
      <c r="M19" s="95"/>
      <c r="N19" s="99"/>
      <c r="O19" s="98"/>
      <c r="P19" s="97"/>
      <c r="Q19" s="96"/>
      <c r="R19" s="96"/>
      <c r="S19" s="95"/>
      <c r="T19" s="94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  <c r="ER19" s="81"/>
      <c r="ES19" s="81"/>
      <c r="ET19" s="81"/>
      <c r="EU19" s="81"/>
      <c r="EV19" s="81"/>
      <c r="EW19" s="81"/>
      <c r="EX19" s="81"/>
      <c r="EY19" s="81"/>
      <c r="EZ19" s="81"/>
      <c r="FA19" s="81"/>
      <c r="FB19" s="81"/>
      <c r="FC19" s="81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  <c r="GO19" s="81"/>
      <c r="GP19" s="81"/>
      <c r="GQ19" s="81"/>
      <c r="GR19" s="81"/>
      <c r="GS19" s="81"/>
      <c r="GT19" s="81"/>
      <c r="GU19" s="81"/>
      <c r="GV19" s="81"/>
      <c r="GW19" s="81"/>
      <c r="GX19" s="81"/>
      <c r="GY19" s="81"/>
      <c r="GZ19" s="81"/>
      <c r="HA19" s="81"/>
      <c r="HB19" s="81"/>
      <c r="HC19" s="81"/>
      <c r="HD19" s="81"/>
      <c r="HE19" s="81"/>
      <c r="HF19" s="81"/>
      <c r="HG19" s="81"/>
      <c r="HH19" s="81"/>
      <c r="HI19" s="81"/>
      <c r="HJ19" s="81"/>
      <c r="HK19" s="81"/>
      <c r="HL19" s="81"/>
      <c r="HM19" s="81"/>
      <c r="HN19" s="81"/>
      <c r="HO19" s="81"/>
      <c r="HP19" s="81"/>
      <c r="HQ19" s="81"/>
      <c r="HR19" s="81"/>
      <c r="HS19" s="81"/>
      <c r="HT19" s="81"/>
      <c r="HU19" s="81"/>
      <c r="HV19" s="81"/>
      <c r="HW19" s="81"/>
      <c r="HX19" s="81"/>
      <c r="HY19" s="81"/>
      <c r="HZ19" s="81"/>
      <c r="IA19" s="81"/>
      <c r="IB19" s="81"/>
      <c r="IC19" s="81"/>
      <c r="ID19" s="81"/>
      <c r="IE19" s="81"/>
      <c r="IF19" s="81"/>
    </row>
    <row r="20" spans="1:240" s="89" customFormat="1" ht="19.5" thickBot="1" x14ac:dyDescent="0.3">
      <c r="A20" s="88"/>
      <c r="C20" s="93" t="s">
        <v>98</v>
      </c>
      <c r="D20" s="93"/>
      <c r="E20" s="92"/>
      <c r="F20" s="92">
        <f>SUM(F11:F19)</f>
        <v>18877930</v>
      </c>
      <c r="G20" s="92">
        <f>SUM(G11:G19)</f>
        <v>840000</v>
      </c>
      <c r="H20" s="92">
        <f t="shared" ref="H20:S20" si="1">SUM(H11:H19)</f>
        <v>400000</v>
      </c>
      <c r="I20" s="92">
        <f t="shared" si="1"/>
        <v>1543000</v>
      </c>
      <c r="J20" s="92">
        <f t="shared" si="1"/>
        <v>655000</v>
      </c>
      <c r="K20" s="92">
        <f t="shared" si="1"/>
        <v>400000</v>
      </c>
      <c r="L20" s="92">
        <f t="shared" si="1"/>
        <v>402500</v>
      </c>
      <c r="M20" s="92">
        <f t="shared" si="1"/>
        <v>833333.33333333326</v>
      </c>
      <c r="N20" s="92">
        <f t="shared" si="1"/>
        <v>833333.33333333326</v>
      </c>
      <c r="O20" s="92">
        <f t="shared" si="1"/>
        <v>833333.33333333326</v>
      </c>
      <c r="P20" s="92">
        <f t="shared" si="1"/>
        <v>833333.33333333326</v>
      </c>
      <c r="Q20" s="92">
        <f t="shared" si="1"/>
        <v>978333.33333333326</v>
      </c>
      <c r="R20" s="92">
        <f t="shared" si="1"/>
        <v>10325763.333333334</v>
      </c>
      <c r="S20" s="92">
        <f t="shared" si="1"/>
        <v>18877930</v>
      </c>
      <c r="T20" s="91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0"/>
      <c r="FG20" s="90"/>
      <c r="FH20" s="90"/>
      <c r="FI20" s="90"/>
      <c r="FJ20" s="90"/>
      <c r="FK20" s="90"/>
      <c r="FL20" s="90"/>
      <c r="FM20" s="90"/>
      <c r="FN20" s="90"/>
      <c r="FO20" s="90"/>
      <c r="FP20" s="90"/>
      <c r="FQ20" s="90"/>
      <c r="FR20" s="90"/>
      <c r="FS20" s="90"/>
      <c r="FT20" s="90"/>
      <c r="FU20" s="90"/>
      <c r="FV20" s="90"/>
      <c r="FW20" s="90"/>
      <c r="FX20" s="90"/>
      <c r="FY20" s="90"/>
      <c r="FZ20" s="90"/>
      <c r="GA20" s="90"/>
      <c r="GB20" s="90"/>
      <c r="GC20" s="90"/>
      <c r="GD20" s="90"/>
      <c r="GE20" s="90"/>
      <c r="GF20" s="90"/>
      <c r="GG20" s="90"/>
      <c r="GH20" s="90"/>
      <c r="GI20" s="90"/>
      <c r="GJ20" s="90"/>
      <c r="GK20" s="90"/>
      <c r="GL20" s="90"/>
      <c r="GM20" s="90"/>
      <c r="GN20" s="90"/>
      <c r="GO20" s="90"/>
      <c r="GP20" s="90"/>
      <c r="GQ20" s="90"/>
      <c r="GR20" s="90"/>
      <c r="GS20" s="90"/>
      <c r="GT20" s="90"/>
      <c r="GU20" s="90"/>
      <c r="GV20" s="90"/>
      <c r="GW20" s="90"/>
      <c r="GX20" s="90"/>
      <c r="GY20" s="90"/>
      <c r="GZ20" s="90"/>
      <c r="HA20" s="90"/>
      <c r="HB20" s="90"/>
      <c r="HC20" s="90"/>
      <c r="HD20" s="90"/>
      <c r="HE20" s="90"/>
      <c r="HF20" s="90"/>
      <c r="HG20" s="90"/>
      <c r="HH20" s="90"/>
      <c r="HI20" s="90"/>
      <c r="HJ20" s="90"/>
      <c r="HK20" s="90"/>
      <c r="HL20" s="90"/>
      <c r="HM20" s="90"/>
      <c r="HN20" s="90"/>
      <c r="HO20" s="90"/>
      <c r="HP20" s="90"/>
      <c r="HQ20" s="90"/>
      <c r="HR20" s="90"/>
      <c r="HS20" s="90"/>
      <c r="HT20" s="90"/>
      <c r="HU20" s="90"/>
      <c r="HV20" s="90"/>
      <c r="HW20" s="90"/>
      <c r="HX20" s="90"/>
      <c r="HY20" s="90"/>
      <c r="HZ20" s="90"/>
      <c r="IA20" s="90"/>
      <c r="IB20" s="90"/>
      <c r="IC20" s="90"/>
      <c r="ID20" s="90"/>
      <c r="IE20" s="90"/>
      <c r="IF20" s="90"/>
    </row>
    <row r="21" spans="1:240" ht="19.5" thickTop="1" x14ac:dyDescent="0.25">
      <c r="C21" s="87" t="s">
        <v>97</v>
      </c>
    </row>
    <row r="23" spans="1:240" x14ac:dyDescent="0.25">
      <c r="K23" s="83"/>
    </row>
  </sheetData>
  <mergeCells count="5">
    <mergeCell ref="B2:F2"/>
    <mergeCell ref="B3:F3"/>
    <mergeCell ref="B4:F4"/>
    <mergeCell ref="B5:F5"/>
    <mergeCell ref="G6:S6"/>
  </mergeCells>
  <pageMargins left="1.0629921259842521" right="0.15748031496062992" top="0.70866141732283472" bottom="0.74803149606299213" header="0.31496062992125984" footer="0.31496062992125984"/>
  <pageSetup scale="80" orientation="portrait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4</vt:i4>
      </vt:variant>
    </vt:vector>
  </HeadingPairs>
  <TitlesOfParts>
    <vt:vector size="23" baseType="lpstr">
      <vt:lpstr>Plantilla</vt:lpstr>
      <vt:lpstr>Comodato</vt:lpstr>
      <vt:lpstr>Consejos Distritales</vt:lpstr>
      <vt:lpstr>Desarrollo Aplicaciones</vt:lpstr>
      <vt:lpstr>Infraestructura Tecnologica</vt:lpstr>
      <vt:lpstr>Urna Electronica</vt:lpstr>
      <vt:lpstr>Soporte Tecnico</vt:lpstr>
      <vt:lpstr>Voto Extranjero</vt:lpstr>
      <vt:lpstr>INTEGRAC. INFORMATICA</vt:lpstr>
      <vt:lpstr>CONC INFORM</vt:lpstr>
      <vt:lpstr>Comodato (2)</vt:lpstr>
      <vt:lpstr>Consejos Dist</vt:lpstr>
      <vt:lpstr>Desarrollo de Aplicaciones</vt:lpstr>
      <vt:lpstr>Infraestructura Tecnológica</vt:lpstr>
      <vt:lpstr>Plantila de Personal</vt:lpstr>
      <vt:lpstr>Urna Electronica (2)</vt:lpstr>
      <vt:lpstr>Soporte Tecnico (2)</vt:lpstr>
      <vt:lpstr>Voto en el Extranjero</vt:lpstr>
      <vt:lpstr>Hoja2</vt:lpstr>
      <vt:lpstr>'INTEGRAC. INFORMATICA'!Área_de_impresión</vt:lpstr>
      <vt:lpstr>'CONC INFORM'!Títulos_a_imprimir</vt:lpstr>
      <vt:lpstr>'Consejos Dist'!Títulos_a_imprimir</vt:lpstr>
      <vt:lpstr>'INTEGRAC. INFORMATICA'!Títulos_a_imprimir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2016-08-09T23:02:08Z</dcterms:modified>
</cp:coreProperties>
</file>