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comments13.xml" ContentType="application/vnd.openxmlformats-officedocument.spreadsheetml.comments+xml"/>
  <Override PartName="/xl/drawings/drawing14.xml" ContentType="application/vnd.openxmlformats-officedocument.drawing+xml"/>
  <Override PartName="/xl/comments14.xml" ContentType="application/vnd.openxmlformats-officedocument.spreadsheetml.comments+xml"/>
  <Override PartName="/xl/drawings/drawing15.xml" ContentType="application/vnd.openxmlformats-officedocument.drawing+xml"/>
  <Override PartName="/xl/comments15.xml" ContentType="application/vnd.openxmlformats-officedocument.spreadsheetml.comments+xml"/>
  <Override PartName="/xl/drawings/drawing16.xml" ContentType="application/vnd.openxmlformats-officedocument.drawing+xml"/>
  <Override PartName="/xl/comments16.xml" ContentType="application/vnd.openxmlformats-officedocument.spreadsheetml.comments+xml"/>
  <Override PartName="/xl/drawings/drawing17.xml" ContentType="application/vnd.openxmlformats-officedocument.drawing+xml"/>
  <Override PartName="/xl/comments17.xml" ContentType="application/vnd.openxmlformats-officedocument.spreadsheetml.comments+xml"/>
  <Override PartName="/xl/drawings/drawing18.xml" ContentType="application/vnd.openxmlformats-officedocument.drawing+xml"/>
  <Override PartName="/xl/comments18.xml" ContentType="application/vnd.openxmlformats-officedocument.spreadsheetml.comments+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d.docs.live.net/5475fa105658b434/IEPC/Planeación/POA 2018 (anteproyectos integrados)/"/>
    </mc:Choice>
  </mc:AlternateContent>
  <bookViews>
    <workbookView xWindow="0" yWindow="0" windowWidth="25200" windowHeight="11985" tabRatio="870" firstSheet="12" activeTab="16"/>
  </bookViews>
  <sheets>
    <sheet name="Proceso UI-01" sheetId="1" r:id="rId1"/>
    <sheet name="Presupuesto Proceso UI-01" sheetId="10" r:id="rId2"/>
    <sheet name="Proceso DA-02" sheetId="2" r:id="rId3"/>
    <sheet name="Presupuesto Proceso UI-02" sheetId="11" r:id="rId4"/>
    <sheet name="Proyecto UI-03" sheetId="3" r:id="rId5"/>
    <sheet name="Presupuesto Proyecto UI-03" sheetId="12" r:id="rId6"/>
    <sheet name="Proyecto UI-04" sheetId="4" r:id="rId7"/>
    <sheet name="Presupuesto Proyecto UI-04" sheetId="13" r:id="rId8"/>
    <sheet name="Proyecto UI-05" sheetId="5" r:id="rId9"/>
    <sheet name="Presupuesto Proyecto UI-05" sheetId="14" r:id="rId10"/>
    <sheet name="Proyecto UI-06" sheetId="6" r:id="rId11"/>
    <sheet name="Presupuesto Proyecto UI-06" sheetId="15" r:id="rId12"/>
    <sheet name="Proyecto UI-06 - Móvil" sheetId="7" r:id="rId13"/>
    <sheet name="Presupuesto Proyecto UI-06Móvil" sheetId="16" r:id="rId14"/>
    <sheet name="Proyecto UI-07" sheetId="8" r:id="rId15"/>
    <sheet name="Presupuesto Proyecto UI-07" sheetId="17" r:id="rId16"/>
    <sheet name="Proyecto UI-08" sheetId="9" r:id="rId17"/>
    <sheet name="Presupuesto Proyecto UI-08" sheetId="18" r:id="rId18"/>
    <sheet name="Personal eventual" sheetId="20" r:id="rId19"/>
    <sheet name="Validaciones" sheetId="19"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xlnm._FilterDatabase" localSheetId="19" hidden="1">Validaciones!$A$1:$B$80</definedName>
    <definedName name="_xlnm.Print_Area" localSheetId="18">'Personal eventual'!$A$1:$E$32</definedName>
    <definedName name="Objetivos" localSheetId="3">#REF!</definedName>
    <definedName name="Objetivos" localSheetId="5">#REF!</definedName>
    <definedName name="Objetivos" localSheetId="7">#REF!</definedName>
    <definedName name="Objetivos" localSheetId="9">#REF!</definedName>
    <definedName name="Objetivos" localSheetId="11">#REF!</definedName>
    <definedName name="Objetivos" localSheetId="13">#REF!</definedName>
    <definedName name="Objetivos" localSheetId="15">#REF!</definedName>
    <definedName name="Objetivos" localSheetId="17">#REF!</definedName>
    <definedName name="Objetivos" localSheetId="2">[1]!Tabla2[Objetivos estratégicos]</definedName>
    <definedName name="Objetivos" localSheetId="4">[2]!Tabla2[Objetivos estratégicos]</definedName>
    <definedName name="Objetivos" localSheetId="6">[3]!Tabla2[Objetivos estratégicos]</definedName>
    <definedName name="Objetivos" localSheetId="8">[4]!Tabla2[Objetivos estratégicos]</definedName>
    <definedName name="Objetivos" localSheetId="10">[5]!Tabla2[Objetivos estratégicos]</definedName>
    <definedName name="Objetivos" localSheetId="12">[6]!Tabla2[Objetivos estratégicos]</definedName>
    <definedName name="Objetivos" localSheetId="14">[7]!Tabla2[Objetivos estratégicos]</definedName>
    <definedName name="Objetivos" localSheetId="16">[8]!Tabla2[Objetivos estratégicos]</definedName>
    <definedName name="Objetivos">[9]!Tabla2[Objetivos estratégicos]</definedName>
    <definedName name="Titular" localSheetId="1">Validaciones!#REF!</definedName>
    <definedName name="Titular" localSheetId="3">Validaciones!#REF!</definedName>
    <definedName name="Titular" localSheetId="5">Validaciones!#REF!</definedName>
    <definedName name="Titular" localSheetId="7">Validaciones!#REF!</definedName>
    <definedName name="Titular" localSheetId="9">Validaciones!#REF!</definedName>
    <definedName name="Titular" localSheetId="11">Validaciones!#REF!</definedName>
    <definedName name="Titular" localSheetId="13">Validaciones!#REF!</definedName>
    <definedName name="Titular" localSheetId="15">Validaciones!#REF!</definedName>
    <definedName name="Titular" localSheetId="17">Validaciones!#REF!</definedName>
    <definedName name="Titular">Validaciones!#REF!</definedName>
    <definedName name="Unidad" localSheetId="3">#REF!</definedName>
    <definedName name="Unidad" localSheetId="5">#REF!</definedName>
    <definedName name="Unidad" localSheetId="7">#REF!</definedName>
    <definedName name="Unidad" localSheetId="9">#REF!</definedName>
    <definedName name="Unidad" localSheetId="11">#REF!</definedName>
    <definedName name="Unidad" localSheetId="13">#REF!</definedName>
    <definedName name="Unidad" localSheetId="15">#REF!</definedName>
    <definedName name="Unidad" localSheetId="17">#REF!</definedName>
    <definedName name="Unidad" localSheetId="2">[1]!Tabla3[Unidad responsable]</definedName>
    <definedName name="Unidad" localSheetId="4">[2]!Tabla3[Unidad responsable]</definedName>
    <definedName name="Unidad" localSheetId="6">[3]!Tabla3[Unidad responsable]</definedName>
    <definedName name="Unidad" localSheetId="8">[4]!Tabla3[Unidad responsable]</definedName>
    <definedName name="Unidad" localSheetId="10">[5]!Tabla3[Unidad responsable]</definedName>
    <definedName name="Unidad" localSheetId="12">[6]!Tabla3[Unidad responsable]</definedName>
    <definedName name="Unidad" localSheetId="14">[7]!Tabla3[Unidad responsable]</definedName>
    <definedName name="Unidad" localSheetId="16">[8]!Tabla3[Unidad responsable]</definedName>
    <definedName name="Unidad">[9]!Tabla3[Unidad responsable]</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20" l="1"/>
  <c r="Q26" i="18"/>
  <c r="P26" i="18"/>
  <c r="O26" i="18"/>
  <c r="N26" i="18"/>
  <c r="M26" i="18"/>
  <c r="L26" i="18"/>
  <c r="J6" i="18"/>
  <c r="J26" i="18"/>
  <c r="H26" i="18"/>
  <c r="G26" i="18"/>
  <c r="F26" i="18"/>
  <c r="I5" i="18"/>
  <c r="I6" i="18"/>
  <c r="I26" i="18"/>
  <c r="K6" i="18"/>
  <c r="K26" i="18"/>
  <c r="E26" i="18"/>
  <c r="E24" i="18"/>
  <c r="E23" i="18"/>
  <c r="E22" i="18"/>
  <c r="E21" i="18"/>
  <c r="E20" i="18"/>
  <c r="E19" i="18"/>
  <c r="E18" i="18"/>
  <c r="E17" i="18"/>
  <c r="E16" i="18"/>
  <c r="E15" i="18"/>
  <c r="E14" i="18"/>
  <c r="E13" i="18"/>
  <c r="E12" i="18"/>
  <c r="E11" i="18"/>
  <c r="E10" i="18"/>
  <c r="E9" i="18"/>
  <c r="E8" i="18"/>
  <c r="E7" i="18"/>
  <c r="Q9" i="17"/>
  <c r="P9" i="17"/>
  <c r="O9" i="17"/>
  <c r="N9" i="17"/>
  <c r="M9" i="17"/>
  <c r="L9" i="17"/>
  <c r="K9" i="17"/>
  <c r="J9" i="17"/>
  <c r="I9" i="17"/>
  <c r="H9" i="17"/>
  <c r="G6" i="17"/>
  <c r="G7" i="17"/>
  <c r="G9" i="17"/>
  <c r="F9" i="17"/>
  <c r="E9" i="17"/>
  <c r="E7" i="17"/>
  <c r="E6" i="17"/>
  <c r="E5" i="17"/>
  <c r="Q22" i="16"/>
  <c r="P22" i="16"/>
  <c r="O22" i="16"/>
  <c r="N22" i="16"/>
  <c r="M22" i="16"/>
  <c r="L22" i="16"/>
  <c r="I6" i="16"/>
  <c r="I22" i="16"/>
  <c r="G22" i="16"/>
  <c r="F22" i="16"/>
  <c r="E20" i="16"/>
  <c r="E19" i="16"/>
  <c r="J18" i="16"/>
  <c r="J6" i="16"/>
  <c r="J22" i="16"/>
  <c r="E18" i="16"/>
  <c r="E17" i="16"/>
  <c r="E16" i="16"/>
  <c r="E15" i="16"/>
  <c r="E14" i="16"/>
  <c r="E13" i="16"/>
  <c r="E12" i="16"/>
  <c r="E11" i="16"/>
  <c r="E10" i="16"/>
  <c r="E9" i="16"/>
  <c r="E8" i="16"/>
  <c r="E7" i="16"/>
  <c r="K6" i="16"/>
  <c r="K22" i="16"/>
  <c r="H5" i="16"/>
  <c r="H22" i="16"/>
  <c r="E22" i="16"/>
  <c r="Q24" i="15"/>
  <c r="P24" i="15"/>
  <c r="O24" i="15"/>
  <c r="N24" i="15"/>
  <c r="M24" i="15"/>
  <c r="L24" i="15"/>
  <c r="K24" i="15"/>
  <c r="I24" i="15"/>
  <c r="G24" i="15"/>
  <c r="F24" i="15"/>
  <c r="E22" i="15"/>
  <c r="E21" i="15"/>
  <c r="E20" i="15"/>
  <c r="J19" i="15"/>
  <c r="J24" i="15"/>
  <c r="E19" i="15"/>
  <c r="E18" i="15"/>
  <c r="E17" i="15"/>
  <c r="E16" i="15"/>
  <c r="E15" i="15"/>
  <c r="E14" i="15"/>
  <c r="E13" i="15"/>
  <c r="E12" i="15"/>
  <c r="E11" i="15"/>
  <c r="E10" i="15"/>
  <c r="E9" i="15"/>
  <c r="E8" i="15"/>
  <c r="E7" i="15"/>
  <c r="H6" i="15"/>
  <c r="E6" i="15"/>
  <c r="E5" i="15"/>
  <c r="Q24" i="14"/>
  <c r="P24" i="14"/>
  <c r="O24" i="14"/>
  <c r="N24" i="14"/>
  <c r="M24" i="14"/>
  <c r="L24" i="14"/>
  <c r="K24" i="14"/>
  <c r="J24" i="14"/>
  <c r="I24" i="14"/>
  <c r="H24" i="14"/>
  <c r="F24" i="14"/>
  <c r="G24" i="14"/>
  <c r="E24" i="14"/>
  <c r="E22" i="14"/>
  <c r="E21" i="14"/>
  <c r="E20" i="14"/>
  <c r="E19" i="14"/>
  <c r="E18" i="14"/>
  <c r="E17" i="14"/>
  <c r="E16" i="14"/>
  <c r="E15" i="14"/>
  <c r="E14" i="14"/>
  <c r="E13" i="14"/>
  <c r="E12" i="14"/>
  <c r="E11" i="14"/>
  <c r="E10" i="14"/>
  <c r="E9" i="14"/>
  <c r="E8" i="14"/>
  <c r="E7" i="14"/>
  <c r="E6" i="14"/>
  <c r="E5" i="14"/>
  <c r="Q25" i="13"/>
  <c r="P25" i="13"/>
  <c r="O25" i="13"/>
  <c r="N25" i="13"/>
  <c r="M25" i="13"/>
  <c r="L25" i="13"/>
  <c r="K25" i="13"/>
  <c r="J25" i="13"/>
  <c r="I25" i="13"/>
  <c r="H25" i="13"/>
  <c r="G25" i="13"/>
  <c r="F25" i="13"/>
  <c r="E25" i="13"/>
  <c r="E23" i="13"/>
  <c r="E22" i="13"/>
  <c r="E21" i="13"/>
  <c r="E20" i="13"/>
  <c r="E19" i="13"/>
  <c r="E18" i="13"/>
  <c r="E17" i="13"/>
  <c r="E16" i="13"/>
  <c r="E15" i="13"/>
  <c r="E14" i="13"/>
  <c r="E13" i="13"/>
  <c r="E12" i="13"/>
  <c r="E11" i="13"/>
  <c r="E10" i="13"/>
  <c r="E9" i="13"/>
  <c r="E8" i="13"/>
  <c r="E7" i="13"/>
  <c r="E6" i="13"/>
  <c r="E5" i="13"/>
  <c r="Q15" i="12"/>
  <c r="P15" i="12"/>
  <c r="O15" i="12"/>
  <c r="N15" i="12"/>
  <c r="M15" i="12"/>
  <c r="L15" i="12"/>
  <c r="K15" i="12"/>
  <c r="J15" i="12"/>
  <c r="I15" i="12"/>
  <c r="H15" i="12"/>
  <c r="G15" i="12"/>
  <c r="F15" i="12"/>
  <c r="E15" i="12"/>
  <c r="E13" i="12"/>
  <c r="E12" i="12"/>
  <c r="E11" i="12"/>
  <c r="E10" i="12"/>
  <c r="E9" i="12"/>
  <c r="E8" i="12"/>
  <c r="E7" i="12"/>
  <c r="E6" i="12"/>
  <c r="E5" i="12"/>
  <c r="Q26" i="11"/>
  <c r="P26" i="11"/>
  <c r="O26" i="11"/>
  <c r="N26" i="11"/>
  <c r="M26" i="11"/>
  <c r="L26" i="11"/>
  <c r="K26" i="11"/>
  <c r="J26" i="11"/>
  <c r="I26" i="11"/>
  <c r="H26" i="11"/>
  <c r="G26" i="11"/>
  <c r="F26" i="11"/>
  <c r="E26" i="11"/>
  <c r="E24" i="11"/>
  <c r="E23" i="11"/>
  <c r="E22" i="11"/>
  <c r="E21" i="11"/>
  <c r="E20" i="11"/>
  <c r="E19" i="11"/>
  <c r="E18" i="11"/>
  <c r="E17" i="11"/>
  <c r="E16" i="11"/>
  <c r="E15" i="11"/>
  <c r="E14" i="11"/>
  <c r="E13" i="11"/>
  <c r="E12" i="11"/>
  <c r="E11" i="11"/>
  <c r="E10" i="11"/>
  <c r="E9" i="11"/>
  <c r="E8" i="11"/>
  <c r="E7" i="11"/>
  <c r="E6" i="11"/>
  <c r="E5" i="11"/>
  <c r="N27" i="10"/>
  <c r="N41" i="10"/>
  <c r="J27" i="10"/>
  <c r="J41" i="10"/>
  <c r="E39" i="10"/>
  <c r="E38" i="10"/>
  <c r="E37" i="10"/>
  <c r="E36" i="10"/>
  <c r="E35" i="10"/>
  <c r="E34" i="10"/>
  <c r="E33" i="10"/>
  <c r="E32" i="10"/>
  <c r="E31" i="10"/>
  <c r="E30" i="10"/>
  <c r="E29" i="10"/>
  <c r="E28" i="10"/>
  <c r="Q27" i="10"/>
  <c r="Q41" i="10"/>
  <c r="P27" i="10"/>
  <c r="P41" i="10"/>
  <c r="O27" i="10"/>
  <c r="O41" i="10"/>
  <c r="M27" i="10"/>
  <c r="M41" i="10"/>
  <c r="L27" i="10"/>
  <c r="L41" i="10"/>
  <c r="K27" i="10"/>
  <c r="K41" i="10"/>
  <c r="I27" i="10"/>
  <c r="I41" i="10"/>
  <c r="H27" i="10"/>
  <c r="H41" i="10"/>
  <c r="G27" i="10"/>
  <c r="F27" i="10"/>
  <c r="E27" i="10"/>
  <c r="F26" i="10"/>
  <c r="E26" i="10"/>
  <c r="F25" i="10"/>
  <c r="E25" i="10"/>
  <c r="E24" i="10"/>
  <c r="F23" i="10"/>
  <c r="E23" i="10"/>
  <c r="G22" i="10"/>
  <c r="E22" i="10"/>
  <c r="G21" i="10"/>
  <c r="E21" i="10"/>
  <c r="E20" i="10"/>
  <c r="E19" i="10"/>
  <c r="E18" i="10"/>
  <c r="E17" i="10"/>
  <c r="E16" i="10"/>
  <c r="E15" i="10"/>
  <c r="E14" i="10"/>
  <c r="E13" i="10"/>
  <c r="E12" i="10"/>
  <c r="E11" i="10"/>
  <c r="E10" i="10"/>
  <c r="E9" i="10"/>
  <c r="E8" i="10"/>
  <c r="E7" i="10"/>
  <c r="E6" i="10"/>
  <c r="E5" i="10"/>
  <c r="G41" i="10"/>
  <c r="H24" i="15"/>
  <c r="E24" i="15"/>
  <c r="E6" i="16"/>
  <c r="E6" i="18"/>
  <c r="F41" i="10"/>
  <c r="E41" i="10"/>
  <c r="E5" i="16"/>
  <c r="E5" i="18"/>
  <c r="N52" i="1"/>
  <c r="N45" i="1"/>
  <c r="M45" i="1"/>
  <c r="L45" i="1"/>
  <c r="K45" i="1"/>
  <c r="J45" i="1"/>
  <c r="I45" i="1"/>
  <c r="H45" i="1"/>
  <c r="G45" i="1"/>
  <c r="F45" i="1"/>
  <c r="E45" i="1"/>
  <c r="D45" i="1"/>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4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0.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1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7"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6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1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7"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6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15.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6"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7"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6.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1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8.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19.xml><?xml version="1.0" encoding="utf-8"?>
<comments xmlns="http://schemas.openxmlformats.org/spreadsheetml/2006/main">
  <authors>
    <author>Fco. Javier Glez. Vallejo</author>
  </authors>
  <commentList>
    <comment ref="B1" authorId="0" shapeId="0">
      <text>
        <r>
          <rPr>
            <sz val="8"/>
            <color indexed="81"/>
            <rFont val="Calibri"/>
            <family val="2"/>
            <scheme val="minor"/>
          </rPr>
          <t>Puedes buscar usando CTRL+B las palabras clave de lo que necesitas, recuerda usar parlabras similares o que abarquen alguna necesidad particular</t>
        </r>
      </text>
    </comment>
  </commentList>
</comments>
</file>

<file path=xl/comments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5.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9.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sharedStrings.xml><?xml version="1.0" encoding="utf-8"?>
<sst xmlns="http://schemas.openxmlformats.org/spreadsheetml/2006/main" count="1356" uniqueCount="637">
  <si>
    <t>DATOS BÁSICOS DE PROCESOS O PROYECTOS A REALIZAR DURANTE 2018</t>
  </si>
  <si>
    <t>Unidad de Informática</t>
  </si>
  <si>
    <t>Nombre completo del proceso o proyecto:</t>
  </si>
  <si>
    <t>Proceso de mantenimiento de la infraestructura de las tecnologías de la información</t>
  </si>
  <si>
    <t>Nombre corto del proceso o proyecto (siglas o acrónimo):</t>
  </si>
  <si>
    <t>Mantenimiento</t>
  </si>
  <si>
    <t>Propósito del proceso o proyecto:</t>
  </si>
  <si>
    <t>Mantener la infraestructura de tecnologías de la información actualizada, y garantizar su optimo funcionamiento, Brindar el servicio solicitado en materia de tecnologías de información y soporte a usuarios, en beneficio de los procesos de la institución, Coadyubar en presentaciones, consultas y ejercicios democráticos con urna electrónica en distintas instituciones públicas y privadas</t>
  </si>
  <si>
    <t>Descripción del indicador de resultado:</t>
  </si>
  <si>
    <t>Servicio de infraestructura tecnológica óptima y soporte técnico a usuarios</t>
  </si>
  <si>
    <t>Fecha de inicio:</t>
  </si>
  <si>
    <t>Nombre del indicador:</t>
  </si>
  <si>
    <t>Infraestructura y soporte técnico</t>
  </si>
  <si>
    <t>Meta:</t>
  </si>
  <si>
    <t>90%</t>
  </si>
  <si>
    <t>Fecha de término:</t>
  </si>
  <si>
    <t>Objetivo estratégico al que atiende:</t>
  </si>
  <si>
    <t>Atiende transversalmente varios objetivos</t>
  </si>
  <si>
    <t>Inciso</t>
  </si>
  <si>
    <t>Actividades</t>
  </si>
  <si>
    <t>Periodo de ejecución</t>
  </si>
  <si>
    <t>Inicio</t>
  </si>
  <si>
    <t>Término</t>
  </si>
  <si>
    <t>UI-Mantenimiento-01</t>
  </si>
  <si>
    <t>Realizar la gestión para la renovación e implementación de licenciamiento, pólizas de servicio, mantenimiento, certificados de seguridad y servicios de comunnicaciones (internet) IEPC y bodega entre otros.</t>
  </si>
  <si>
    <t>UI-Mantenimiento-02</t>
  </si>
  <si>
    <t>Coordinar la gestión para la adquisición de infraestructura tecnológica para los "Site" del IEPC y Bodega, así como infraestructura para el IEPC.</t>
  </si>
  <si>
    <t>UI-Mantenimiento-03</t>
  </si>
  <si>
    <t>Coordinar la gestión para la adquisición de infraestructura tecnológica para Consejos Distritales y Municipales.</t>
  </si>
  <si>
    <t>UI-Mantenimiento-04</t>
  </si>
  <si>
    <t>Coordinar la gestión para la adquisición de infraestructura tecnológica para el centro de atención telefónica.</t>
  </si>
  <si>
    <t>UI-Mantenimiento-05</t>
  </si>
  <si>
    <t>Realizar la gestión para el proceso de adquisición de refacciones, consumibles y herramientas.</t>
  </si>
  <si>
    <t>UI-Mantenimiento-06</t>
  </si>
  <si>
    <t>Brindar servicio de soporte técnico a usuarios.</t>
  </si>
  <si>
    <t>UI-Mantenimiento-07</t>
  </si>
  <si>
    <t>Realizar el servicio de publicaciones y/o modificaciones de información en la página Web.</t>
  </si>
  <si>
    <t>UI-Mantenimiento-08</t>
  </si>
  <si>
    <t>Realizar mantenimiento preventivo y correctivo a equipos de cómputo, servidores y dispositivos de red.</t>
  </si>
  <si>
    <t>UI-Mantenimiento-09</t>
  </si>
  <si>
    <t>Realizar el mantenimiento preventivo y correctivo de urnas electrónicas.</t>
  </si>
  <si>
    <t>UI-Mantenimiento-10</t>
  </si>
  <si>
    <t>Realizar el servicio de instalación de equipo de cómputo en eventos organizados por las áreas.</t>
  </si>
  <si>
    <t>UI-Mantenimiento-11</t>
  </si>
  <si>
    <t>Coordinar y realizar las actividades correspondientes para la contratación de personal.</t>
  </si>
  <si>
    <t>UI-Mantenimiento-12</t>
  </si>
  <si>
    <t>Realizar las adecuaciones y las descargas necesarias de los temas de urnas electronicas para ejercicios democráticos en instituciones educativas, políticas o públicas.</t>
  </si>
  <si>
    <t>UI-Mantenimiento-13</t>
  </si>
  <si>
    <t>Coadyubar en presentaciones y ejercicios democráticos en instituciones educativas con urna electrónica.</t>
  </si>
  <si>
    <t>UI-Mantenimiento-14</t>
  </si>
  <si>
    <t>Coadyubar en presentaciones y ejercicios democráticos en institutos políticos con urna electrónica.</t>
  </si>
  <si>
    <t>UI-Mantenimiento-15</t>
  </si>
  <si>
    <t>Coadyubar en presentaciones y ejercicios democráticos en instituciones públicas con urna electrónica.</t>
  </si>
  <si>
    <t>UI-Mantenimiento-16</t>
  </si>
  <si>
    <t>Realizar el prestamo de urnas electrónicas para ejercicios democráticos.</t>
  </si>
  <si>
    <t>UI-Mantenimiento-17</t>
  </si>
  <si>
    <t>Coadyubar con otras áreas para llevar a cabo los ejercicios de los mecanismos de participacion social a los cuales se les dé procedencia legal.</t>
  </si>
  <si>
    <t>UI-Mantenimiento-18</t>
  </si>
  <si>
    <t>Realizar la gestión necesaria para la contratación de un enlace dedicado para acceso a los sistemas del INE.</t>
  </si>
  <si>
    <t>ENTREGABLES</t>
  </si>
  <si>
    <t>Inicial</t>
  </si>
  <si>
    <t>Producto o servicio final entregable</t>
  </si>
  <si>
    <t xml:space="preserve">Equipo de cómputo optimizado para las mejores condiciones de uso. </t>
  </si>
  <si>
    <t>Indicador de desempeño (unidad de medida)</t>
  </si>
  <si>
    <t>Soporte técnico eficaz a usuarios.</t>
  </si>
  <si>
    <t>Descripción del indicador de desempeño</t>
  </si>
  <si>
    <t>Cumplir con el soporte técnico a los equipos computacionales de los usuarios del IEPC.</t>
  </si>
  <si>
    <t>Programación avances parciales (%)</t>
  </si>
  <si>
    <t>Adecuaciones y descargas de temas de urna electrónica para ejercicios democráticos solicitados</t>
  </si>
  <si>
    <t>Temas y descargas realizados.</t>
  </si>
  <si>
    <t>Temas y descargas de temas de urnas electrónicas en tiempo y forma de acuerdo con los requerimientos que soliciten las instituciones</t>
  </si>
  <si>
    <t>Titular de la unidad responsable:</t>
  </si>
  <si>
    <t>Ramiro Feliciano Garzón Contreras</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</si>
  <si>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</si>
  <si>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</si>
  <si>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Proceso de mantenimiento de la infraestructura de las tecnologías de la información (Mantenimiento)</t>
  </si>
  <si>
    <t>Programación mensual del gasto</t>
  </si>
  <si>
    <t>Actividad</t>
  </si>
  <si>
    <t>Necesidad</t>
  </si>
  <si>
    <t>Partida</t>
  </si>
  <si>
    <t>TOTAL</t>
  </si>
  <si>
    <t>Realizar la gestión para la renovación e implementación de licenciamiento, pólizas de servicio, mantenimiento, certificados de seguridad y servicios de comunnicaciones(internet) IEPC y bodega entre otros.</t>
  </si>
  <si>
    <t xml:space="preserve">Licencias PHPStorm  Adquisición </t>
  </si>
  <si>
    <t>5971 Licencias Informáticas E Intelectuales</t>
  </si>
  <si>
    <t xml:space="preserve">Licencia WebStorm </t>
  </si>
  <si>
    <t>Licencia AppCode</t>
  </si>
  <si>
    <t>Licencias Adobe Creative Cloud</t>
  </si>
  <si>
    <t>Licencias de Antivirus</t>
  </si>
  <si>
    <t>Nombres de Dominio propiedad del IEPC</t>
  </si>
  <si>
    <t>3171 Servicio De Acceso De Internet, Redes Y Procesamientos De Información</t>
  </si>
  <si>
    <t>Póliza de servicio y mantenimiento FortiNet</t>
  </si>
  <si>
    <t>3531 Instalación, Reparación Y Mantenimiento De Equipo De Cómputo Y Tecnologías De La Información</t>
  </si>
  <si>
    <t>Póliza de servicio de dispositivo de red Cisco</t>
  </si>
  <si>
    <t>Póliza de mantenimiento y partes para UPS</t>
  </si>
  <si>
    <t>Certificado de seguridad SSL</t>
  </si>
  <si>
    <t>Servicio de Internet IEPC y Bodega</t>
  </si>
  <si>
    <t>3161 Servicio De Telecomunicaciones Y Satelitales</t>
  </si>
  <si>
    <t>Membresia para publicación de aplicaciones móviles</t>
  </si>
  <si>
    <t xml:space="preserve">Licencias de Acrobat Profesional </t>
  </si>
  <si>
    <t>Poliza de mantenimiento de Aire acondicionado Bodega</t>
  </si>
  <si>
    <t>Aire acondicionado de precisión site IEPC y póliza de mantenimiento</t>
  </si>
  <si>
    <t>5641 Sistemas De Aire Acondicionado, Calefacción Y De Refrigeración</t>
  </si>
  <si>
    <t>Firewall</t>
  </si>
  <si>
    <t>5151 Equipo De Cómputo Y De Tecnología De La Información</t>
  </si>
  <si>
    <t>Discos duros servidor de almacenamiento de Bodega</t>
  </si>
  <si>
    <t>2941 Refacciones Y Accesorios Para Equipo De Cómputo Y Telecomunicaciones</t>
  </si>
  <si>
    <t>Discos duros servidor de almacenamiento de IEPC</t>
  </si>
  <si>
    <t>Dispositivo Ruteador (Firewall y VPN)</t>
  </si>
  <si>
    <t>Cable de red CAT-6e</t>
  </si>
  <si>
    <t>2141 Materiales, Útiles Y Equipos Menores De Tecnologías De La Información Y Comunicaciones</t>
  </si>
  <si>
    <t>Router inhalámbrico</t>
  </si>
  <si>
    <t>Telefonía celular</t>
  </si>
  <si>
    <t>5651 Equipo De Comunicación Y Telecomunicación</t>
  </si>
  <si>
    <t>Servicio de telefonía celular</t>
  </si>
  <si>
    <t>3151 Servicio Telefonía Celular</t>
  </si>
  <si>
    <t>Enlace troncal digital</t>
  </si>
  <si>
    <t>Diademas para centro de atención telefónica</t>
  </si>
  <si>
    <t>Dispositivo conmutador IP (PBX)</t>
  </si>
  <si>
    <t>Herramientas</t>
  </si>
  <si>
    <t>2911 Herramientas Menores</t>
  </si>
  <si>
    <t>Refacciones</t>
  </si>
  <si>
    <t>Consumibles</t>
  </si>
  <si>
    <t>Viáticos</t>
  </si>
  <si>
    <t>3751 Viáticos En El País</t>
  </si>
  <si>
    <t>Combustible</t>
  </si>
  <si>
    <t>2612 Combustibles, Lubricantes Y Aditivos Para Vehículos Destinados A Servicios Administrativos</t>
  </si>
  <si>
    <t>Peajes</t>
  </si>
  <si>
    <t>3921 Otros Impuestos Y Derechos</t>
  </si>
  <si>
    <t>Realizar la gestión necesaria para la contratación del enlace dedicado para acceso a los sistemas del INE.</t>
  </si>
  <si>
    <t>Servicio de enlace dedicado</t>
  </si>
  <si>
    <t>Proceso de desarrollo de aplicaciones</t>
  </si>
  <si>
    <t>DAPP</t>
  </si>
  <si>
    <t>Desarrollar y mantener aplicaciones administrativas y operativas, consolidar la información y mejorar los procesos internos</t>
  </si>
  <si>
    <t>Análisis de actualizaciones y desarrollo de aplicaciónes</t>
  </si>
  <si>
    <t>Análisis y desarrollo</t>
  </si>
  <si>
    <t>UI-DAPP-01</t>
  </si>
  <si>
    <t>Realizar mantenimiento de sistemas y micrositios desarrollados.</t>
  </si>
  <si>
    <t>UI-DAPP-02</t>
  </si>
  <si>
    <t>Rediseñar y cambiar la imagen al sitio web del IEPC.</t>
  </si>
  <si>
    <t>UI-DAPP-03</t>
  </si>
  <si>
    <t>Desarrollar los sistemas necesarios conforme a los requerimientos de las áreas.</t>
  </si>
  <si>
    <t>UI-DAPP-04</t>
  </si>
  <si>
    <t>Actualizar el sistema de la Urna Electrónica.</t>
  </si>
  <si>
    <t>Sistemas, aplicaciones y micrositios</t>
  </si>
  <si>
    <t>Sistemas, apliciones y micrositios desarrollados</t>
  </si>
  <si>
    <t>Desarrollo de sistemas, aplicaciones y micrositios a demanda</t>
  </si>
  <si>
    <t>Proceso de desarrollo de aplicaciones (DAAP)</t>
  </si>
  <si>
    <t>Proyecto de equipamiento de infraestructura de tecnologías de la información</t>
  </si>
  <si>
    <t>Equipamiento TI</t>
  </si>
  <si>
    <t>Realizar la logística necesaria para la administración de los bienes en comodato en materia de tecnologías de la información</t>
  </si>
  <si>
    <t>Equipamiento de infraestructura tecnológica</t>
  </si>
  <si>
    <t>Equipamiento</t>
  </si>
  <si>
    <t>95%</t>
  </si>
  <si>
    <t>UI-Equipamiento TI-01</t>
  </si>
  <si>
    <t>Recepción de equpo de cómputo de comodato</t>
  </si>
  <si>
    <t>UI-Equipamiento TI-02</t>
  </si>
  <si>
    <t xml:space="preserve">Realizar la revisión, el inventario y etiquetado del equipo de cómputo recibido. </t>
  </si>
  <si>
    <t>UI-Equipamiento TI-03</t>
  </si>
  <si>
    <t>Realizar la adecuación, configuración y puesta a punto del equipo de cómputo y dispositivos para su distribución.</t>
  </si>
  <si>
    <t>UI-Equipamiento TI-04</t>
  </si>
  <si>
    <t>Realizar la distribución de equipo de cómputo de comodato para el equipamiento de las áreas centrales del IEPC.</t>
  </si>
  <si>
    <t>UI-Equipamiento TI-05</t>
  </si>
  <si>
    <t>Realizarla la asignación de resguardos de equipo de cómputo para usuarios de áreas centrales del IEPC.</t>
  </si>
  <si>
    <t>UI-Equipamiento TI-06</t>
  </si>
  <si>
    <t>Realizarla distribución de equipo de cómputo de comodato para el equipamiento de consejos distritales.</t>
  </si>
  <si>
    <t>UI-Equipamiento TI-07</t>
  </si>
  <si>
    <t>Realizarla la asignación de resguardos de equipo de cómputo para usuarios de consejos distritales.</t>
  </si>
  <si>
    <t>UI-Equipamiento TI-08</t>
  </si>
  <si>
    <t>Realizarla distribución de equipo de cómputo de comodato para el equipamiento de consejos municipales</t>
  </si>
  <si>
    <t>UI-Equipamiento TI-09</t>
  </si>
  <si>
    <t>Realizarla la asignación de resguardos de equipo de cómputo para usuarios de consejos municipales.</t>
  </si>
  <si>
    <t>UI-Equipamiento TI-10</t>
  </si>
  <si>
    <t>Realizar las gestiones necesarias para el des equipamiento de consejos municipales.</t>
  </si>
  <si>
    <t>UI-Equipamiento TI-11</t>
  </si>
  <si>
    <t>Realizar el acopio de equipo de cómputo en consejos distritales.</t>
  </si>
  <si>
    <t>UI-Equipamiento TI-12</t>
  </si>
  <si>
    <t>Realizar las gestiones necesarias para el des equipamiento de consejos distritales.</t>
  </si>
  <si>
    <t>UI-Equipamiento TI-13</t>
  </si>
  <si>
    <t>Realizar las gestiones necesarias para el des equipamiento de equipo de cómputo de las áreas centrales del IEPC.</t>
  </si>
  <si>
    <t>UI-Equipamiento TI-14</t>
  </si>
  <si>
    <t xml:space="preserve">Realizar la cancelación de resguardos a usuarios para la liberación de responsabilidades de equipo asignado. </t>
  </si>
  <si>
    <t>UI-Equipamiento TI-15</t>
  </si>
  <si>
    <t>Realizar la revisión, limpieza, restauración y empacado de equipo para la entrega.</t>
  </si>
  <si>
    <t>UI-Equipamiento TI-16</t>
  </si>
  <si>
    <t>Realizar la entrega de equipo de comodato a SEPAF.</t>
  </si>
  <si>
    <t>Distribución y equipamiento de equipo de cómputo en comodato en áreas centrales y organos desconcentrados</t>
  </si>
  <si>
    <t>Distribución de equipo de cómputo en comodato</t>
  </si>
  <si>
    <t>El 100% del equipo de cómputo en comodato ditribuido e instalado en los tiempos que lo requiere cada área y organo desconcentrado</t>
  </si>
  <si>
    <t>Devolución de equipo de cómputo en comodato</t>
  </si>
  <si>
    <t>Acopio y devolución de equipo de cómputo en comodato</t>
  </si>
  <si>
    <t>Equipo de cómputo en comodato restaurado y entregado los tiempos que lo requiera SEPAF</t>
  </si>
  <si>
    <t>Proyecto de equipamiento de infraestructura de tecnologías de la información (Equipamiento TI)</t>
  </si>
  <si>
    <t>Proyecto de equipamiento y soporte técnico a Consejos Distritales</t>
  </si>
  <si>
    <t>Equipamiento CD</t>
  </si>
  <si>
    <t>Brindar el soporte técnico requerido en materia de tecnologías de información, así como el seguimiento y gestión de los programas definidos por la Unidad de Informática</t>
  </si>
  <si>
    <t>Equipamiento de infraestructura tecnológica y soporte técnico a usuarios</t>
  </si>
  <si>
    <t>Equipamiento y soporte técnico</t>
  </si>
  <si>
    <t>UI-Equipamiento CD-01</t>
  </si>
  <si>
    <t>Realizar el servicio de adecuación e instalación de equipo de cómputo a las diferentes áreas.</t>
  </si>
  <si>
    <t>UI-Equipamiento CD-02</t>
  </si>
  <si>
    <t>Brindar servicio de soporte técnico a usuarios de las diferentes áreas de Consejos Distritales.</t>
  </si>
  <si>
    <t>UI-Equipamiento CD-03</t>
  </si>
  <si>
    <t>Realizar mantenimiento preventivo y correctivo a equipos de cómputo.</t>
  </si>
  <si>
    <t>UI-Equipamiento CD-04</t>
  </si>
  <si>
    <t>Coordinar y realizar las actividades correspondientes para la contratación de personal de consejos municipales y estructura PREP.</t>
  </si>
  <si>
    <t>UI-Equipamiento CD-05</t>
  </si>
  <si>
    <t>Realizar las visitas a fincas de prospectos a consejos municipales para el visto bueno de las mismas.</t>
  </si>
  <si>
    <t>UI-Equipamiento CD-06</t>
  </si>
  <si>
    <t>Realizar  la gestión para el proceso de contratación de servicios de internet de alta velocidad para las fincas aprobadas como consejos municipales.</t>
  </si>
  <si>
    <t>UI-Equipamiento CD-07</t>
  </si>
  <si>
    <t>Realizar la gestión para la compra de suministros para la instalación de red en consejos municipales.</t>
  </si>
  <si>
    <t>UI-Equipamiento CD-08</t>
  </si>
  <si>
    <t>Realizar el traslado de equipo de cómputo a consejos municipales.</t>
  </si>
  <si>
    <t>UI-Equipamiento CD-09</t>
  </si>
  <si>
    <t>Coordinar la instalación y configuración de servicios de red en consejos municipales.</t>
  </si>
  <si>
    <t>UI-Equipamiento CD-10</t>
  </si>
  <si>
    <t>Coordinar la instalación de equipo de cómputo y configuración de servicios en consejos municipales.</t>
  </si>
  <si>
    <t>UI-Equipamiento CD-11</t>
  </si>
  <si>
    <t>Coadyuvar con las distintas áreas para el desarrollo de la jornada electoral.</t>
  </si>
  <si>
    <t>UI-Equipamiento CD-12</t>
  </si>
  <si>
    <t>Realizar y coordinar las actividades correspondientes al proyecto de PREP.</t>
  </si>
  <si>
    <t>UI-Equipamiento CD-13</t>
  </si>
  <si>
    <t>Realizar y coordinar las actividades correspondientes al proyecto de sistema informático para las sesiones de cómputo.</t>
  </si>
  <si>
    <t>UI-Equipamiento CD-14</t>
  </si>
  <si>
    <t>Realizar y coordinar las actividades correspondientes al proyecto de equipamiento de TI.</t>
  </si>
  <si>
    <t>UI-Equipamiento CD-15</t>
  </si>
  <si>
    <t>Realizar el soporte documental y fotográfico de los procesos realizados en consejos distritales.</t>
  </si>
  <si>
    <t>UI-Equipamiento CD-16</t>
  </si>
  <si>
    <t>Coordinar y realizar la desinstalación de equipo de cómputo tanto en Consejos Distritales y Municipales.</t>
  </si>
  <si>
    <t>UI-Equipamiento CD-17</t>
  </si>
  <si>
    <t>Realizar el repliegue a bodega IEPC del equipo de cómputo para liberación de responsabilidades de personal de equipo asignado.</t>
  </si>
  <si>
    <t>Servicio de soporte técnico a usuarios de las diferentes áreas de Consejos Distritales</t>
  </si>
  <si>
    <t>Soporte técnico eficaz a usuarios</t>
  </si>
  <si>
    <t>Cumplir con el soporte técnico a los equipos computacionales de las diferentes áreas de Consejos Distritales</t>
  </si>
  <si>
    <t>Traslado y distribución de equipo de cómputo en comodato a Consejos Municipales</t>
  </si>
  <si>
    <t>Equipo de cómputo entregado</t>
  </si>
  <si>
    <t>El 100% del equipo de cómputo en comodato ditribuido e instalado en los tiempos que lo requiere el Consejo Municipal</t>
  </si>
  <si>
    <t>Soporte documental y fotográfico de los procesos realizados en Consejos Distritales</t>
  </si>
  <si>
    <t>Soporte documental y fotográfico</t>
  </si>
  <si>
    <t>El 100% de las entregas y recepciones de equipos de cómputo con soporte documental y fotográfico</t>
  </si>
  <si>
    <t>Proyecto de equipamiento y soporte técnico a Consejos Distritales (Equipamiento CD)</t>
  </si>
  <si>
    <t>Servicio de Internet</t>
  </si>
  <si>
    <t>Cable de red</t>
  </si>
  <si>
    <t>Proyecto de equipamiento y soporte técnico a Consejos Municipales</t>
  </si>
  <si>
    <t>Equipamiento CM</t>
  </si>
  <si>
    <t>UI-Equipamiento CM-01</t>
  </si>
  <si>
    <t>UI-Equipamiento CM-02</t>
  </si>
  <si>
    <t>Brindar servicio de soporte técnico a usuarios de las diferentes áreas de consejos municipales</t>
  </si>
  <si>
    <t>UI-Equipamiento CM-03</t>
  </si>
  <si>
    <t>UI-Equipamiento CM-04</t>
  </si>
  <si>
    <t>Realizar las actividades correspondientes para la gestión de la contratación de personal PREP.</t>
  </si>
  <si>
    <t>UI-Equipamiento CM-05</t>
  </si>
  <si>
    <t>UI-Equipamiento CM-06</t>
  </si>
  <si>
    <t>Realizar las actividades correspondientes al proyecto de PREP.</t>
  </si>
  <si>
    <t>UI-Equipamiento CM-07</t>
  </si>
  <si>
    <t>UI-Equipamiento CM-08</t>
  </si>
  <si>
    <t>UI-Equipamiento CM-09</t>
  </si>
  <si>
    <t>Realizar el soporte documental y fotográfico de los procesos realizados.</t>
  </si>
  <si>
    <t>UI-Equipamiento CM-10</t>
  </si>
  <si>
    <t>Realizar la desinstalación de equipo de cómputo en Consejos Municipales.</t>
  </si>
  <si>
    <t>UI-Equipamiento CM-11</t>
  </si>
  <si>
    <t>Coordinar el repliegue a Consejos Distritales del equipo de cómputo para liberación de responsabilidades de personal de equipo asignado.</t>
  </si>
  <si>
    <t>Servicio de soporte técnico a usuarios de las diferentes áreas de Consejos Municipales</t>
  </si>
  <si>
    <t>Cumplir con el soporte técnico a los equipos computacionales de las diferentes áreas de consejos municipales.</t>
  </si>
  <si>
    <t>Soporte documental y fotográfico de los procesos realizados en Consejos Municipales</t>
  </si>
  <si>
    <t>Liberación de responsabilidades del personal respecto de los equipos de computo</t>
  </si>
  <si>
    <t>El 100% del repliegue de equipo de cómputo en comodato a Consejos Distritales</t>
  </si>
  <si>
    <t>Proyecto de equipamiento y soporte técnico a Consejos Municipales (Equipamiento CM)</t>
  </si>
  <si>
    <t>Transportes</t>
  </si>
  <si>
    <t>3721 Pasajes Terrestres Nacionales</t>
  </si>
  <si>
    <t>Proyecto de Programa de Resultados Electorales Preliminares</t>
  </si>
  <si>
    <t>PREP</t>
  </si>
  <si>
    <t xml:space="preserve">Brindar al Instituto, partidos políticos, Consejo General y público en general el Sistema de Canto Electrónico Preliminar para su consulta a través de Internet </t>
  </si>
  <si>
    <t>Resultados de las actas capturados y actas digitalizadas</t>
  </si>
  <si>
    <t>Resultados capturados y actas digitalizadas</t>
  </si>
  <si>
    <t>UI-PREP-01</t>
  </si>
  <si>
    <t>Desarrollar el software de publicación de PREP.</t>
  </si>
  <si>
    <t>UI-PREP-02</t>
  </si>
  <si>
    <t>Realizar la gestión necesaria para la adquisición de la tecnología para la implementación del sistema.</t>
  </si>
  <si>
    <t>UI-PREP-03</t>
  </si>
  <si>
    <t>Realizar la gestión necesaria para la adecuación y licencia de software de captura, transmisión y base de datos PREP.</t>
  </si>
  <si>
    <t>UI-PREP-04</t>
  </si>
  <si>
    <t>Realizar la implementación de tecnologías necesarias para la recepción, almacenamiento y publicación de la información del sistema.</t>
  </si>
  <si>
    <t>UI-PREP-05</t>
  </si>
  <si>
    <t>Desarrollar el sistema de publicación y replicación de resultados multiplataformas.</t>
  </si>
  <si>
    <t>UI-PREP-06</t>
  </si>
  <si>
    <t>Realizar la gestión necesaria para llevar a cabo los convenios técnicos de la replicación de resultados con universidades y organizaciones privadas.</t>
  </si>
  <si>
    <t>UI-PREP-07</t>
  </si>
  <si>
    <t>Realizar la carga de aplicativo en terminales de captura y configuración de seguridad para los dispositivos.</t>
  </si>
  <si>
    <t>UI-PREP-08</t>
  </si>
  <si>
    <t>Realizar logística de requerimientos y la distribución de los dispositivos por CATD.</t>
  </si>
  <si>
    <t>UI-PREP-09</t>
  </si>
  <si>
    <t>Realizar la gestión necesaria para la contratación de enlaces dedicados (producción y respaldo), para la recepción de captura de resultados de los CATDS.</t>
  </si>
  <si>
    <t>UI-PREP-10</t>
  </si>
  <si>
    <t>Desarrollar sistema de escaneo de actas PREP.</t>
  </si>
  <si>
    <t>UI-PREP-11</t>
  </si>
  <si>
    <t>Desarrollar sistema de actas prueba de PREP.</t>
  </si>
  <si>
    <t>UI-PREP-12</t>
  </si>
  <si>
    <t>Realizar la capacitación a pesonal del sistema.</t>
  </si>
  <si>
    <t>UI-PREP-13</t>
  </si>
  <si>
    <t>Realizar pruebas y simulacros PREP.</t>
  </si>
  <si>
    <t>UI-PREP-14</t>
  </si>
  <si>
    <t>Realizar las actividades correspondientes al PREP el día de la Jornada Electoral.</t>
  </si>
  <si>
    <t>UI-PREP-15</t>
  </si>
  <si>
    <t>Realizar el proceso de recolección de dispositivos.</t>
  </si>
  <si>
    <t>UI-PREP-16</t>
  </si>
  <si>
    <t>Coadyuvar en trabajos del Comité Técnico Asesor del PREP.</t>
  </si>
  <si>
    <t>UI-PREP-17</t>
  </si>
  <si>
    <t>Realizar la gestión necesaria para la contratación del ente auditor del PREP.</t>
  </si>
  <si>
    <t>UI-PREP-18</t>
  </si>
  <si>
    <t>Realizar el mantenimiento preventivo y correctivo de terminales para el PREP.</t>
  </si>
  <si>
    <t xml:space="preserve">Programa de Resultados Electorales Preliminares para la captura de resultados de 3 elecciones en los 145 centros de acopio y transmisión de información instalados en todo el estado, bases de datos de resultados y base de imágenes digitalizadas, sistema de publicación WEB y sistema de replicación de resultados en servidores espejo. </t>
  </si>
  <si>
    <t>Desarrollo de Programa de Resultados Electorales Preliminares con calidad.</t>
  </si>
  <si>
    <t xml:space="preserve">Modulos de programación, baes de datos, versiones beta a través de pruebas de uso, simulacros desarrollados. </t>
  </si>
  <si>
    <t>Requerimientos para la logística de distribución y distribución misma de las termianles de captura y tarjetas de seguridad a utilizar en los 145 centros de acopio y transmisión de información instalados en  todo el Estado.</t>
  </si>
  <si>
    <t>Distribución de terminales de captura y tarjetas de seguridad en 145 CATD.</t>
  </si>
  <si>
    <t xml:space="preserve">Terminales de captura entregadas y resguardos de equipo. </t>
  </si>
  <si>
    <t>438 personas capacitadas asignadas a la unidad de informática aéra cetral y consejos distritales y municipales.</t>
  </si>
  <si>
    <t>Personas capacitadas en el Programa de Resultados Electorales Preliminares.</t>
  </si>
  <si>
    <t>Realizar simulacros del Programa de Resultados Electorales Preliminares con la totalidad de la infraestructura tecnológica, de comunicaciones y personal en todo el Estado.</t>
  </si>
  <si>
    <t xml:space="preserve">10 simulacros realizados. </t>
  </si>
  <si>
    <t xml:space="preserve">Porcentaje de captura, digitalización y publicación de resultados en página WEB y de servidores espejo, según el alcance definido para cada simulacro. </t>
  </si>
  <si>
    <t>Realizar el proceso de recolección de terminales termianles de captura y tarjetas de seguridad utilizados en los 145 centros de acopio y transmisión de información instalados en  todo el Estado.</t>
  </si>
  <si>
    <t>Terminales de captura recolectadas</t>
  </si>
  <si>
    <t>Recolección de la totalilidad de terminales de captura y entrega de liberación de resguardos.</t>
  </si>
  <si>
    <t>Proyecto de Programa de Resultados Electorales Preliminares (PREP)</t>
  </si>
  <si>
    <t>Hardware de captura</t>
  </si>
  <si>
    <t>Etiqueta de papel térmico</t>
  </si>
  <si>
    <t>2111 Materiales, Útiles Y Equipos Menores De Oficina</t>
  </si>
  <si>
    <t>Desarrollo de software</t>
  </si>
  <si>
    <t>5911 Software</t>
  </si>
  <si>
    <t>Servidor privado virtual</t>
  </si>
  <si>
    <t>Peaje</t>
  </si>
  <si>
    <t>Servicios de comunicaciones</t>
  </si>
  <si>
    <t>Papel para impresora</t>
  </si>
  <si>
    <t>Toner de impresora</t>
  </si>
  <si>
    <t>Playera de identificación del personal</t>
  </si>
  <si>
    <t xml:space="preserve">2711 Vestuarios Y Uniformes </t>
  </si>
  <si>
    <t>Auditoria sistema PREP</t>
  </si>
  <si>
    <t>3331 Servicio De Consultoría Administrativa E Informática</t>
  </si>
  <si>
    <t>Proyecto de Programa de Resultados Electorales Preliminares y Conteo Rápido para elección de Gobernador</t>
  </si>
  <si>
    <t>PREP Móvil</t>
  </si>
  <si>
    <t xml:space="preserve">Brindar al Instituto, partidos políticos, Consejo General y público en general el Sistema de Canto Electrónico Preliminar para su consulta a través de Internet, Difundir una muestra de resultados en casilla al término de la jornada electoral para la elección de Gobernador. </t>
  </si>
  <si>
    <t>UI-PREP Móvil-01</t>
  </si>
  <si>
    <t>Desarrollar el software de publicación de PREP Móvil.</t>
  </si>
  <si>
    <t>UI-PREP Móvil-02</t>
  </si>
  <si>
    <t>UI-PREP Móvil-03</t>
  </si>
  <si>
    <t>UI-PREP Móvil-04</t>
  </si>
  <si>
    <t>UI-PREP Móvil-05</t>
  </si>
  <si>
    <t>UI-PREP Móvil-06</t>
  </si>
  <si>
    <t>Realizar la carga de aplicativo en equipos telefónicos inteligentes.</t>
  </si>
  <si>
    <t>UI-PREP Móvil-07</t>
  </si>
  <si>
    <t>UI-PREP Móvil-08</t>
  </si>
  <si>
    <t>UI-PREP Móvil-09</t>
  </si>
  <si>
    <t>Desarrollar sistema de escaneo de actas PREP Móvil.</t>
  </si>
  <si>
    <t>UI-PREP Móvil-10</t>
  </si>
  <si>
    <t>Desarrollar sistema de actas prueba de PREP Móvil.</t>
  </si>
  <si>
    <t>UI-PREP Móvil-11</t>
  </si>
  <si>
    <t>UI-PREP Móvil-12</t>
  </si>
  <si>
    <t>Realizar pruebas y simulacros PREP Móvil y Conteo Rápido.</t>
  </si>
  <si>
    <t>UI-PREP Móvil-13</t>
  </si>
  <si>
    <t>Realizar las actividades correspondientes al PREP Móvil el día de la Jornada Electoral.</t>
  </si>
  <si>
    <t>UI-PREP Móvil-14</t>
  </si>
  <si>
    <t>UI-PREP Móvil-15</t>
  </si>
  <si>
    <t>Coadyuvar en trabajos del Comité Técnico Asesor del PREP Móvil y Conteo Rápido.</t>
  </si>
  <si>
    <t>UI-PREP Móvil-16</t>
  </si>
  <si>
    <t>Realizar la gestión necesaria para la contratación del ente auditor del PREP Móvil.</t>
  </si>
  <si>
    <t>UI-PREP Móvil-17</t>
  </si>
  <si>
    <t>Realizar la gestión necesaria para la contratación del personal que operará el sistema.</t>
  </si>
  <si>
    <t xml:space="preserve">Programa de Resultados Electorales Preliminares Móvil para la captura de resultados de 3 elecciones en las casillas instaladas el día de la Jornada Electoral  en  todo el Estado, bases de datos de resultados y base de imágenes de Actas, sistema de publicación WEB y sistema de replicación de resultados en servidores espejo, así como la publicación de la información de resultados para Conteo Rápido. </t>
  </si>
  <si>
    <t>Desarrollo de Programa de Resultados Electorales Preliminares Móvil con calidad.</t>
  </si>
  <si>
    <t>Requerimientos para la logística de distribución y distribución misma de los equipos telefónicos inteligentes a utilizar por el personal en todo el Estado.</t>
  </si>
  <si>
    <t xml:space="preserve">4500 aparatos telefónicos inteligentes. </t>
  </si>
  <si>
    <t xml:space="preserve">Entrega de aparatos telefónicos inteligentes al personal y entrega de resguardos. </t>
  </si>
  <si>
    <t xml:space="preserve">4938 personas capacitadas asignadas a la unidad de informática aéra cetral, consejos distritales y municipales y personal de captura de resultados. </t>
  </si>
  <si>
    <t>Personas capacitadas en el Programa de Resultados Electorales Preliminares Móvil.</t>
  </si>
  <si>
    <t>Realizar simulacros del Programa de Resultados Electorales Preliminares Móvil con la totalidad de la infraestructura tecnológica, de comunicaciones y personal en todo el Estado.</t>
  </si>
  <si>
    <t xml:space="preserve">Porcentaje de captura, imagines capturadas, transmisión de información y publicación de resultados en página WEB y de servidores espejo, según el alcance definido para cada simulacro. </t>
  </si>
  <si>
    <t>Realizar el proceso de recolección de equipos telefónicos inteligentes utilizados por el personal de captura en  todo el Estado.</t>
  </si>
  <si>
    <t>Recolección de la totalilidad de equipos telefónicos inteligentes y entrega de liberación de resguardos.</t>
  </si>
  <si>
    <t>Proyecto de Programa de Resultados Electorales Preliminares (PREPMóvil)</t>
  </si>
  <si>
    <t>UI-PREPMóvil-02</t>
  </si>
  <si>
    <t>Teléfono movil inteligente</t>
  </si>
  <si>
    <t>UI-PREPMóvil-04</t>
  </si>
  <si>
    <t>UI-PREPMóvil-06</t>
  </si>
  <si>
    <t>Realizar la carga de aplicativo en equipos teléfonicos inteligentes.</t>
  </si>
  <si>
    <t>UI-PREPMóvil-07</t>
  </si>
  <si>
    <t>UI-PREPMóvil-08</t>
  </si>
  <si>
    <t>UI-PREPMóvil-10</t>
  </si>
  <si>
    <t>UI-PREPMóvil-11</t>
  </si>
  <si>
    <t>UI-PREPMóvil-12</t>
  </si>
  <si>
    <t xml:space="preserve">Realizar pruebas y simulacros PREP Móvi y Conteo Rápido. </t>
  </si>
  <si>
    <t>UI-PREPMóvil-13</t>
  </si>
  <si>
    <t>UI-PREPMóvil-16</t>
  </si>
  <si>
    <t>Realizar la gestión necesaria para la contratación del ente auditor del PREPMóvil.</t>
  </si>
  <si>
    <t>Proyecto de sistema informático para las sesiones de cómputo</t>
  </si>
  <si>
    <t>SISCO</t>
  </si>
  <si>
    <t>Brindar las herramientas informáticas necesarias para garantizar y dar certeza a los cómputos distritales y municipales, así como brindar apoyo en las sesiones de cómputo, tanto Distritales como Municipales</t>
  </si>
  <si>
    <t>Herramientas informáticas desarrolladas, probadas e implementadas</t>
  </si>
  <si>
    <t>Herramienta informática para cómputos</t>
  </si>
  <si>
    <t>99%</t>
  </si>
  <si>
    <t>UI-SISCO-01</t>
  </si>
  <si>
    <t>Realizar la gestión necesaria para la adquisición de la tecnología para implementar el sistema.</t>
  </si>
  <si>
    <t>UI-SISCO-02</t>
  </si>
  <si>
    <t>Desarrollar el software de sistema conforme a los lineamientos del INE.</t>
  </si>
  <si>
    <t>UI-SISCO-03</t>
  </si>
  <si>
    <t xml:space="preserve">Desarrollar el sistema de publicación y consulta para consejos distritales y municipales. </t>
  </si>
  <si>
    <t>UI-SISCO-04</t>
  </si>
  <si>
    <t xml:space="preserve">Realizar la configuración del sistema en los dispositivos tecnológicos de captura, consulta e impresión. </t>
  </si>
  <si>
    <t>UI-SISCO-05</t>
  </si>
  <si>
    <t>Realizar logística de requerimientos y la distribución de los dispositivos tecnológicos a consejos distritales y municipales.</t>
  </si>
  <si>
    <t>UI-SISCO-06</t>
  </si>
  <si>
    <t>UI-SISCO-07</t>
  </si>
  <si>
    <t>Realizar pruebas en consejos distritales y municipales.</t>
  </si>
  <si>
    <t>UI-SISCO-08</t>
  </si>
  <si>
    <t>Realizar las actividades correspondientes al SISCO el día del cómputo y recuento de la elección en su caso.</t>
  </si>
  <si>
    <t>UI-SISCO-09</t>
  </si>
  <si>
    <t xml:space="preserve">Sistema informático para equipos de cómputo, bases de datos, sistema consulta y reportes, para el personal a cargo del sistema, que auxiliará en las sesiones de cómputo de los consejos distritales y consejos municipales para llevar a cabo los cómputos y rescuentos según los casos previstos en los lineamientos. </t>
  </si>
  <si>
    <t xml:space="preserve">Desarrollo de software con Calidad </t>
  </si>
  <si>
    <t xml:space="preserve">Modulos de programación, baes de datos, versiones beta a través de pruebas de uso. </t>
  </si>
  <si>
    <t>Entrega de dispositivos tecnológicos a personal de consejos distritales y consejos municipales que operarán</t>
  </si>
  <si>
    <t>Dispositivos tecnológicos entregados.</t>
  </si>
  <si>
    <t xml:space="preserve">Entrega de dispositivos tecnológicos para el sistema informático para las sesiones de cómputo y entrega de resguardos. </t>
  </si>
  <si>
    <t>Capacitación al pesonal que operará el sistema en consejos distritales y consejos municipales, así como la capacitación al personal que brindará soporte técnico en el área central.</t>
  </si>
  <si>
    <t>438 personas capacitadas asignadas a la unidad de informática aéra cetral y consejos distritales y municipales, así como al personal de consejos distritales y consejos municpales encargados de la operación del sistema.</t>
  </si>
  <si>
    <t>Personas capacitadas en el sistema informático a través del uso de la tecnologia en área central consejos distritales y consejos municipales.</t>
  </si>
  <si>
    <t>Recolección de dispositivos tecnológicos a personal de consejos distritales y consejos municipales que operarán</t>
  </si>
  <si>
    <t>Dispositivos tecnológicos recolectados.</t>
  </si>
  <si>
    <t xml:space="preserve">Recolección de dispositivos tecnológicos para el sistema informático para las sesiones de cómputo y entrega de  liberación de resguardos.  </t>
  </si>
  <si>
    <t>Proyecto de sistema informático para las sesiones de cómputo (SISCO)</t>
  </si>
  <si>
    <t>Lector de código de barras</t>
  </si>
  <si>
    <t>Impresora térmica</t>
  </si>
  <si>
    <t>Rollo de papel térmico</t>
  </si>
  <si>
    <t>DATOS BÁSICORS DE PROCESOS O PROYECTOS A REALIZAR DURANTE 2018</t>
  </si>
  <si>
    <t xml:space="preserve">Proyecto de sistema informático de conteo rápido en casillas para la elección de Gobernador </t>
  </si>
  <si>
    <t>SICOR</t>
  </si>
  <si>
    <t xml:space="preserve">Difundir una muestra de resultados en casilla al término de la jornada electoral para la elección de Gobernador. </t>
  </si>
  <si>
    <t>Conteo rápido de elección de Gobernador</t>
  </si>
  <si>
    <t>Conteo rápido</t>
  </si>
  <si>
    <t>UI-SICOR-01</t>
  </si>
  <si>
    <t>UI-SICOR-02</t>
  </si>
  <si>
    <t>UI-SICOR-03</t>
  </si>
  <si>
    <t>UI-SICOR-04</t>
  </si>
  <si>
    <t>Desarrollar el sistema de publicación.</t>
  </si>
  <si>
    <t>UI-SICOR-05</t>
  </si>
  <si>
    <t>Realizar la configuración del sistema en los dispositivos tecnológicos de captura.</t>
  </si>
  <si>
    <t>UI-SICOR-06</t>
  </si>
  <si>
    <t>Realizar logística de requerimientos y la distribución de los dispositivos tecnológicos.</t>
  </si>
  <si>
    <t>UI-SICOR-07</t>
  </si>
  <si>
    <t>UI-SICOR-08</t>
  </si>
  <si>
    <t>Realizar pruebas y simulacros.</t>
  </si>
  <si>
    <t>UI-SICOR-09</t>
  </si>
  <si>
    <t>Realizar las actividades correspondientes al SICOR el día de la Jornada Electoral.</t>
  </si>
  <si>
    <t>UI-SICOR-10</t>
  </si>
  <si>
    <t>UI-SICOR-11</t>
  </si>
  <si>
    <t>Coadyuvar en trabajos del Comité Técnico Asesor.</t>
  </si>
  <si>
    <t xml:space="preserve">Sistema informático de aplicacción para dispositivos móviles, bases de datos y sistema de publicación Web que arrojará los resultados del conteo rápido para la elección de Gobernador a partir de la definición de la muestra aprobada por el Comité Asesor. </t>
  </si>
  <si>
    <t>Desarrollo de software con Calidad.</t>
  </si>
  <si>
    <t xml:space="preserve">Entrega de dispositivos móviles a personal que realizará la captura de resultados en casilla para la elección de Gobernador. </t>
  </si>
  <si>
    <t>1500 dispositivos entregados.</t>
  </si>
  <si>
    <t xml:space="preserve">Entrega de dispositivos móviles para el software de conteo rápido y entrega de resguardos. </t>
  </si>
  <si>
    <t>Capacitación a pesonal del sistema en dispositivos móviles para la captura de resulatdos según la muestra aprobada en las casillas para la elección de gobernador, personal de la unidad de informática central, en consejos distritales y consejos municipales.</t>
  </si>
  <si>
    <t>1938  personas capacitadas asignadas a la unidad de informática aéra cetral y consejos distritales y municipales.</t>
  </si>
  <si>
    <t xml:space="preserve">Personas capacitadas en el  sistema informático a través del uso de la tecnologia en dispositivos móviles en área centra, consejos distritales y consejos municipales. </t>
  </si>
  <si>
    <t xml:space="preserve">Recolección de dispositivos móviles a personal que realizó la captura de resultados en casilla para la elección de Gobernador. </t>
  </si>
  <si>
    <t>1500 dispositivos recolectados.</t>
  </si>
  <si>
    <t xml:space="preserve">Recolección de dispositivos móviles para el software de conteo rápido y entrega de liberación de resguardos. </t>
  </si>
  <si>
    <t>Proyecto de sistema informático de conteo rápido en casillas para la elección de Gobernador (SICOR)</t>
  </si>
  <si>
    <t>INSTITUTO ELECTORAL Y DE PARTICIPACIÓN CIUDADANA DEL ESTADO DE JALISCO</t>
  </si>
  <si>
    <t>ANTEPROYECTO DE PRESUPUESTO 2018</t>
  </si>
  <si>
    <t>PLANTILLA DE PERSONAL DEL ÁREA: ____________________________________________________</t>
  </si>
  <si>
    <t>PUESTO</t>
  </si>
  <si>
    <t>CANTIDAD</t>
  </si>
  <si>
    <t>PROYECTO O PROCESO</t>
  </si>
  <si>
    <t>Eventual Central</t>
  </si>
  <si>
    <t xml:space="preserve">PROGRAMADOR </t>
  </si>
  <si>
    <t>DAPP, PREP, SISCO, SICOR</t>
  </si>
  <si>
    <t>COORDINADOR CENTRAL</t>
  </si>
  <si>
    <t>PREP, Equipamiento TI, Equipamiento CD, Equipamiento CM, Mantenimiento</t>
  </si>
  <si>
    <t>TECNICO AUXILIAR</t>
  </si>
  <si>
    <t>ASISTENTE</t>
  </si>
  <si>
    <t>CAPTURISTA</t>
  </si>
  <si>
    <t>PREP, SICOR, Mantenimiento</t>
  </si>
  <si>
    <t>Eventual Distrital</t>
  </si>
  <si>
    <t>COORDINADOR</t>
  </si>
  <si>
    <t>PREP, SISCO, SICOR, Equipamiento CD, Equipamiento CM, Mantenimiento</t>
  </si>
  <si>
    <t>SUBCOORDINADOR</t>
  </si>
  <si>
    <t>PREP, SISCO, SICOR, Mantenimiento</t>
  </si>
  <si>
    <t>Eventual Municipal</t>
  </si>
  <si>
    <t>COORDINADOR DE INFORMÁTICA</t>
  </si>
  <si>
    <t>PREP, SISCO, SICOR, Equipamiento CM, Mantenimiento</t>
  </si>
  <si>
    <t>CAPTURISTA CONTEO RAPIDO</t>
  </si>
  <si>
    <t>SICOR, SISCO</t>
  </si>
  <si>
    <t>CAPTURISTA PREP Móvil</t>
  </si>
  <si>
    <t>PREP, SISCO, SICOR</t>
  </si>
  <si>
    <t xml:space="preserve">ELABORÓ: </t>
  </si>
  <si>
    <t>Ramiro F. garzón Contreras</t>
  </si>
  <si>
    <t xml:space="preserve">FECHA DE ELABORACIÓN: </t>
  </si>
  <si>
    <t>19 de julio de 2017</t>
  </si>
  <si>
    <t>Descripción de la partida específica</t>
  </si>
  <si>
    <t>2000 Materiales Y Suministros</t>
  </si>
  <si>
    <t>2000 Asignaciones destinadas a la adquisición de materiales y útiles de oficina, limpieza, impresión y reproducción, para el procesamiento en equipos y bienes informáticos; materiales estadísticos, geográficos, de apoyo informativo y didáctico para centros de enseñanza e investigación; materiales requeridos para el registro e identificación en trámites oficiales y servicios a la población.</t>
  </si>
  <si>
    <t>2111 Materiales, útiles y equipos menores de oficina Asignaciones destinadas a la adquisición de materiales, artículos diversos y equipos menores propios para el uso de las oficinas, tales como: papelería en general, formas, libretas, carpetas y cualquier tipo de papel; artículos y útiles de escritorio como lápices de todo tipo, plumas, broches, clips, quita grapas, cutter, tijeras, reglas, engrapadoras, perforadoras manuales; artículos de dibujo, de correspondencia y archivo; artículos de envoltura, vasos y servilletas desechables, limpiatipos, valijas, agendas, directorios telefónicos, cestos de basura, cordones para gafetes, entre otros.</t>
  </si>
  <si>
    <t>2121 Materiales Y Útiles De Impresión Y Reproducción</t>
  </si>
  <si>
    <t>2121 Materiales y útiles de impresión y reproducción Asignaciones destinadas a la adquisición de materiales utilizados en la impresión, reproducción y encuadernación, tales como: fijadores, tintas, pastas para encuadernación, logotipos, acetatos, arillo para engargolar, cartuchos de tóner para fax, cartuchos de tóner para fotocopiadoras, cilindro para fotocopiadora, papel (bond para mimeógrafos, heliográficos, revelador, cartoncillo, fax, etc.), rollos fotográficos, sedas, entintadoras, tintas para serigrafía, tóner para reloj checador, entre otros, y demás materiales y útiles para el mismo fin.</t>
  </si>
  <si>
    <t>2141 Materiales, útiles y equipos menores de tecnologías de la información y comunicaciones Asignaciones destinadas a la adquisición insumos y equipos menores utilizados en el procesamiento, grabación e impresión de datos, como son: USB, CD, DVD, blu-ray, entre otros, así como los materiales para la limpieza y protección de los equipos, tales como: medios ópticos y magnéticos, adaptadores para equipo de cómputo, administradores de cables, apuntadores, cables para transmisión de datos, protectores de vídeo, fundas, solventes, cartuchos de tinta, cintas y tóner para impresoras, así como recargas de cartuchos y tóner para impresora, entre otros.</t>
  </si>
  <si>
    <t>2151 Material Impreso E Información Digital</t>
  </si>
  <si>
    <t xml:space="preserve">2151 Asignaciones destinadas a la adquisición de artículos y materiales que se requieran en cumplimiento de la función institucional de las dependencias y entidades, tales como: libros, revistas, periódicos, publicaciones, diarios oficiales impresos o por medios remotos, gacetas, material audiovisual, casettes, discos compactos, DVD, Blu-ray, USB, con información digital distintos al software señalado en la partida 327 ARRENDAMIENTO DE ACTIVOS INTANGIBLES, y en general todo tipo de material didáctico distinto al señalado en la partida 213 MATERIAL ESTADÍSTICO Y GEOGRÁFICO y 217 MATERIALES Y ÚTILES DE ENSEÑANZA. Incluye la suscripción a revistas y publicaciones especializadas, folletos, catálogos, formatos y otros productos mediante cualquier técnica de impresión y sobre cualquier tipo de material. Incluye impresión sobre prendas de vestir, producción de formas continuas, impresión rápida, elaboración de placas, clichés, grabados, entre otros materiales y artículos promocionales. </t>
  </si>
  <si>
    <t>2161 Material De Limpieza</t>
  </si>
  <si>
    <t>2161 Asignaciones destinadas a la adquisición de materiales, artículos y enseres para el aseo, limpieza e higiene, tales como: escobas, jergas, detergentes, jabones de todo tipo, aceites limpiadores, abrillantadores, aromatizantes, bolsas de polietileno de toda clase para basura y desperdicios, botes de plástico de toda clase para basura y desperdicios, cubetas (metálicas y de plástico), esponjas, fibras, franelas, guantes de hule para aseo, mops y trapeadores, papel sanitario, recogedores, blanqueadores, jabón líquido para manos, toallas de papel interdobladas, toallas sanitarias, y otros productos similares.  
NO PUEDE CARGARSE A ESTA PARTIDA: Refacciones y accesorios para aspiradoras, pulidoras, etc.</t>
  </si>
  <si>
    <t>2171 Materiales Y Útiles De Enseñanza</t>
  </si>
  <si>
    <t>2171 Asignaciones destinadas a la adquisición de todo tipo de material didáctico, así como para materiales y suministros necesarios para las funciones educativas, de información, de enseñanza e investigación, que se requieran en los planteles educativos de la Administración Pública Estatal, bibliotecas, centros de investigación científica y tecnológica, tales como: borradores de pizarrón, cartas murales, cassettes (grabados), discos compactos y DVD'S (grabados), cuerpos geométricos (de madera o plástico), diccionarios, gises, hilos de toda clase (confección, gobelina, lino, telas, etc.), juegos geométricos para pizarrón y escolares, juegos didácticos, pinceles, pinturas (para material didáctico), plastilinas, señalador láser, y otros productos similares.</t>
  </si>
  <si>
    <t>2214 Productos Alimenticios Para El Personal En Las Instalaciones De Las Dependencias Y Entidades</t>
  </si>
  <si>
    <t>2214 Asignaciones destinadas a la adquisición de todo tipo de productos alimenticios y bebidas para la alimentación de los servidores públicos de las dependencias y entidades, derivado de la ejecución de programas distintos a los contenidos en las demás partidas de esta partida genérica.. Excluye los gastos de alimentación de los servidores públicos por requerimientos de su cargo o derivado de la supervisión y labores en campo, previstos en el concepto 3700 Servicios de traslado y viáticos.</t>
  </si>
  <si>
    <t>2216 Productos Alimenticios Para El Personal Derivado De Actividades Extraordinarias</t>
  </si>
  <si>
    <t>2216 Asignaciones destinadas a la adquisición de todo tipo de productos alimenticios y bebidas, para la alimentación de los servidores públicos de las dependencias, entidades y terceros, cuando dichos servidores públicos requieran del apoyo de éstos dentro de las instalaciones, así como del área geográfica o lugar de adscripción de los servidores públicos, derivado de actividades extraordinarias requeridas en el cumplimiento de la función pública. Excluye los gastos de alimentación de los servidores públicos por requerimientos de su cargo o derivado de la supervisión y labores en campo, previstos en el concepto 3700 Servicios de traslado y viáticos.</t>
  </si>
  <si>
    <t>2231 Utensilios Para El Servicio De Alimentación</t>
  </si>
  <si>
    <t>2231 Asignaciones destinadas a la adquisición de todo tipo de utensilios necesarios para proporcionar este servicio, tales como: vajillas, cubiertos, vasos de vidrio, baterías de cocina, cacerolas, sartenes, cazos, olla de peltre y de vapor, coladeras, charolas para alimentos, refractarios, escurridores de alambre, espumadores, filtros para alimentos, jarras, juego de té, licuadoras, moldeadores, tostadoras, cafeteras, básculas, paletas (para manejar alimentos en la lumbre), termos, tostadora, tanques de precalentamiento, y demás electrodomésticos y bienes consumibles en operaciones a corto plazo. 
NO PUEDE CARGARSE A ESTA PARTIDA: Conceptos considerados en la partida 5191 (Otros mobiliarios y equipos de administración).</t>
  </si>
  <si>
    <t>2441 Madera Y Productos De Madera</t>
  </si>
  <si>
    <t>2441 Asignaciones destinadas a la adquisición de madera y sus derivados.</t>
  </si>
  <si>
    <t>2461 Material Eléctrico Y Electrónico</t>
  </si>
  <si>
    <t xml:space="preserve">2461 Asignaciones destinadas a la adquisición de todo tipo de material eléctrico y electrónico, tales como: cables, interruptores, tubos fluorescentes, focos, aislantes, electrodos, transistores, alambres, lámpara, baterías o pilas, entre otros, que requieran las líneas de transmisión telegráfica, telefónica y de telecomunicaciones, sean aéreas, subterráneas o submarinas; igualmente para la adquisición de materiales necesarios en las instalaciones radiofónicas, radiotelegráficas, entre otras.
</t>
  </si>
  <si>
    <t>2481 Materiales Complementarios</t>
  </si>
  <si>
    <t>2481 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</si>
  <si>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2491 Otros Materiales Y Artículos  De Construcción Y Reparación</t>
  </si>
  <si>
    <t>2491 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y similares, thinner y removedores de pintura y barniz, entre otros.</t>
  </si>
  <si>
    <t>2531 Medicinas Y Productos Farmacéuticos</t>
  </si>
  <si>
    <t>2531 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</si>
  <si>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2612 Asignaciones destinadas a la adquisición de toda clase de combustibles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</si>
  <si>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2711 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</si>
  <si>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2911 Asignaciones des2511tinadas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NO PUEDE CARGARSE A ESTA PARTIDA: Refacciones y accesorios señalados en este capítulo; así como herramientas y máquinas herramienta consideradas en el capítulo 5000 Bienes muebles, inmuebles e intangibles.</t>
  </si>
  <si>
    <t>2921 Refacciones Y Accesorios Menores De Edificios</t>
  </si>
  <si>
    <t>2921 Asignaciones destinadas a la adquisición de instrumental complementario y repuesto de edificios, tales como: candados, cerraduras, pasadores, chapas, llaves, manijas para puertas, herrajes, bisagras, entre otros.</t>
  </si>
  <si>
    <t>2931 Refacciones Y Accesorios Menores De Moviliario Y Equipo De Administración, Educacional Y Reacreativo</t>
  </si>
  <si>
    <t>2931 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tornillos, soleras, regatones, estructuras de muebles, entre otros.</t>
  </si>
  <si>
    <t>2941 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</si>
  <si>
    <t>2961 Refacciones Y Accesorios Menores De Equipo De Transporte</t>
  </si>
  <si>
    <t>2961 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</si>
  <si>
    <t>2981 Refacciones Y Accesorios Menores De Maquinaria Y Otros Equipos</t>
  </si>
  <si>
    <t>2981 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</si>
  <si>
    <t>3000 Servicios Generales</t>
  </si>
  <si>
    <t>3000 Asignaciones destinadas a cubrir el costo de todo tipo de servicios que se contraten con particulares o instituciones del propio sector público; así como los servicios oficiales requeridos para el desempeño de actividades vinculadas con la función pública.</t>
  </si>
  <si>
    <t>3111 Servicio De Energía Eléctrica</t>
  </si>
  <si>
    <t>3111 Asignaciones destinadas a cubrir el importe por la contratación del servicio y del consumo de energía eléctrica, necesarios para el funcionamiento de las instalaciones oficiales.</t>
  </si>
  <si>
    <t>3131 Servicio De Agua</t>
  </si>
  <si>
    <t>3131 Asignaciones destinadas a cubrir el importe del consumo de agua potable y para riego, necesarios para el funcionamiento de las instalaciones oficiales. Incluye también la adquisición del servicio de pipa de agua potable por emergencia.</t>
  </si>
  <si>
    <t>3141 Servicio Telefónico Tradicional</t>
  </si>
  <si>
    <t>3141 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</si>
  <si>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3151 Asignaciones destinadas al pago de servicios de telefonía celular o de telecomunicaciones inalámbricas, tales como: renta y seguro de líneas celulares en todas sus modalidades, servicio de llamadas a celular, datos (servicio de mensajería dos vías), videollamada, roaming en todas sus modalidades, incluye tarjetas prepagadas, requerido en el desempeño de funciones oficiales.</t>
  </si>
  <si>
    <t>3161 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 
NO PUEDE CARGARSE A ESTA PARTIDA: La adquisición de aparatos telefónicos, teléfonos celulares y radio localizadores (5651 Equipo de comunicación y Telecomunicación).El mantenimiento de aparatos telefónicos (3521 Instalación, reparación y mantenimiento de mobiliario y equipo de administración, educacional y recreativo).</t>
  </si>
  <si>
    <t>3171 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</si>
  <si>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3181 Servicio Postal</t>
  </si>
  <si>
    <t>3181 Asignaciones destinadas al pago del servicio postal nacional e internacional, así como los pagos por servicios de mensajería y paquetería, requeridos en el desempeño de funciones oficiales. Incluye la adquisición de timbres postales y guías prepagadas para mensajería.</t>
  </si>
  <si>
    <t>3221 Arrendamiento De Edificios</t>
  </si>
  <si>
    <t>3221 Asignaciones destinadas a cubrir el alquiler de toda clase de edificios e instalaciones como: viviendas y edificaciones no residenciales, salones para convenciones, oficinas y locales comerciales, teatros, estadios, auditorios, bodegas, aulas de capacitación, entre otros. Incluye también el mantenimiento de las áreas comunes de las fincas arrendadas siempre y cuando lo especifique el contrato.</t>
  </si>
  <si>
    <t>3232 Arrendamiento De Equipo Y Bienes Informáticos</t>
  </si>
  <si>
    <t>3232 Asignaciones destinadas a cubrir el alquiler de toda clase de equipo de cómputo y bienes informáticos, tales como: equipo de cómputo, computadoras portátiles (laptops), impresoras, multifuncionales, fotocopiadoras, entre otros.</t>
  </si>
  <si>
    <t>3252 Arrendamiento De Vehículos Terrestres, Aéreos, Marítimos Lacustres Y Fluviales Para Servicios Administrativos</t>
  </si>
  <si>
    <t>3252 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</si>
  <si>
    <t>3271 Patentes, Regalías Y Otros</t>
  </si>
  <si>
    <t>3271 Asignaciones destinadas a cubrir el importe que corresponda por el uso de patentes y marcas, representaciones comerciales e industriales, regalías por derechos de autor, membrecías, así como licencias de uso de programas de cómputo y su actualización.</t>
  </si>
  <si>
    <t>3311 Servicios Legales, De Contabilidad, Auditoría Y Relacionados</t>
  </si>
  <si>
    <t>3311 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</si>
  <si>
    <t>3331 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</si>
  <si>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3342 Capacitación Especializada</t>
  </si>
  <si>
    <t>3342 Asignaciones destinadas a cubrir el 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</si>
  <si>
    <t>3351 Servicios De Investigación Científica Y Desarrollo</t>
  </si>
  <si>
    <t>3351 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jurídico, diseño de estrategias de mercadotecnia, análisis de mercado, evaluación de los programas sociales y de fondos federales, entre otros.</t>
  </si>
  <si>
    <t>3362 Servicio De Impresión De Documentos Y Papelería Oficial</t>
  </si>
  <si>
    <t>3362 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</si>
  <si>
    <t>3363 Servicios De Impresión De Material Informativo Derivado De La Operación Y Administración</t>
  </si>
  <si>
    <t>3363 Asignaciones destinadas al cubrir el 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</si>
  <si>
    <t>3381 Servicios De Vigilancia</t>
  </si>
  <si>
    <t>3381 Asignaciones destinadas a cubrir las erogaciones por servicios de monitoreo de personas, objetos o procesos tanto de inmuebles de los entes públicos como de lugares de dominio público prestados por instituciones de seguridad.</t>
  </si>
  <si>
    <t>3391 Servicios Profesionales, Científicos Y Técnicos Integrales</t>
  </si>
  <si>
    <t>3391 Asignaciones destinadas a cubrir los 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</si>
  <si>
    <t>3411 Servicios Financieros Y Bancarios</t>
  </si>
  <si>
    <t>3411 Asignaciones destinadas a cubrir el pago de servicios financieros y bancarios, tales como: el 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de pago o monederos electrónicos de programas gubernamentales. Incluye los gastos por la realización de avalúo de bienes e inmuebles o por justipreciación.</t>
  </si>
  <si>
    <t>3451 Seguro De Bienes Patrimoniales</t>
  </si>
  <si>
    <t>3451 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</si>
  <si>
    <t>3471 Fletes Y Maniobras</t>
  </si>
  <si>
    <t>3471 Asignaciones destinadas a cubrir el costo de traslado, maniobras, embarque y desembarque de toda clase de objetos, artículos, materiales, mobiliario, servicio de grúa para arrastre de vehículos particulares que incumplan con obligaciones fiscales (Uso exclusivo de la Subsecretaría de Finanzas) o por recuperación por reporte de robo (Uso exclusivo de la Fiscalía General), entre otros. Excluye fletes y maniobras en equipo especializado (camiones de redilas, tipo caja, con contenedor, plataforma para carga general), así como de aquellos productos que por sus características (líquidos, gases) requieren ser transportados en camiones con equipo especializado (equipo de refrigeración, equipo para transportar materiales y residuos peligrosos, plataformas para carga especializada y mudanzas).</t>
  </si>
  <si>
    <t>3511 Mantenimiento Y Conservación Menor De Inmuebles Para La Prestación De Servicios Administrativos</t>
  </si>
  <si>
    <t>3511 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</si>
  <si>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3521 Mantenimiento Y Conservación De Mobiliario Y Equipo De Administracion, Educacional Y Recreativo</t>
  </si>
  <si>
    <t>3521 Asignaciones destinadas a cubrir el 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</si>
  <si>
    <t>3531 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servidores de información, entre otros, así como el mantenimiento en general. Incluye el pago de deducibles de seguros.</t>
  </si>
  <si>
    <t>3551 Mantenimiento Y Conservación De Vehículos Terrestres, Aéreos, Marítimos, Lacustres Y Fluviales</t>
  </si>
  <si>
    <r>
      <t xml:space="preserve">3551 </t>
    </r>
    <r>
      <rPr>
        <b/>
        <sz val="8"/>
        <rFont val="Arial Narrow"/>
        <family val="2"/>
      </rPr>
      <t>Reparación y mantenimiento de equipo de transporte</t>
    </r>
    <r>
      <rPr>
        <sz val="8"/>
        <rFont val="Arial Narrow"/>
        <family val="2"/>
      </rPr>
      <t xml:space="preserve"> 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</si>
  <si>
    <t>3581 Servicio De Limpieza Y Manejo De Desechos</t>
  </si>
  <si>
    <t>3581 Asignaciones destinadas 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</si>
  <si>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3611 Difusión Por Radio, Telecisión Y Otros Medios De Mensajes Sobre Programas Y Actividades Gubernamentales</t>
  </si>
  <si>
    <t>3611  Asignaciones destinadas a cubrir el 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</si>
  <si>
    <t>3631 Servicios De Creatividad, Preproducción Y Producción De Publicidad, Excepto Internet</t>
  </si>
  <si>
    <t>3631 Asignaciones destinadas a cubrir los gastos por diseño y conceptualización de campañas de comunicación, preproducción, producción y copiado.</t>
  </si>
  <si>
    <t>3661 Servicio De Creación Y Difusión De Contenido Exclusivamente A Través De Internet</t>
  </si>
  <si>
    <t>3661 Asignaciones destinadas a cubrir el gasto por creación, difusión y transmisión de contenido de interés general o específico a través de internet exclusivamente.</t>
  </si>
  <si>
    <t>3691 Otros Servicios De Información</t>
  </si>
  <si>
    <t>3691 Asignaciones destinadas a cubrir el 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</si>
  <si>
    <t>3711 Pasajes Aéreos Nacionales</t>
  </si>
  <si>
    <t>3711 Asignaciones destinadas a cubrir los gastos por concepto de traslado de personal dentro del país por vía aérea en cumplimiento de sus comisiones y funciones públicas. Incluye gastos por traslado de presos, reparto y entrega de mensajería. Excluye los pasajes por concepto de becas y arrendamiento de equipo de transporte.</t>
  </si>
  <si>
    <t>3712 Pasajes Aéreos Internacionales</t>
  </si>
  <si>
    <t>3712 Asignaciones destinadas a cubrir los gastos por concepto de traslado de personal fuera del país por vía aérea en cumplimiento de sus comisiones y funciones públicas. Incluye gastos por traslado de presos, reparto y entrega de mensajería. Excluye los pasajes por concepto de becas y arrendamiento de equipo de transporte.</t>
  </si>
  <si>
    <t>3721 Asignaciones destinadas a cubrir los gastos por concepto de traslado de personal dentro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</si>
  <si>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3722 Pasajes Terrestres Internacionales</t>
  </si>
  <si>
    <t>3722  Asignaciones destinadas a cubrir los gastos por concepto de traslado de personal fuera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</si>
  <si>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3751 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</si>
  <si>
    <t>3761 Viáticos En El Extranjero</t>
  </si>
  <si>
    <t>3761 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así como, diferencias por variaciones en el tipo de cambio de la moneda nacional respecto a monedas extranjeras, derivado de la compraventa de moneda extranjera. Excluye los gastos de pasajes.</t>
  </si>
  <si>
    <t>3791 Otros Servicios De Traslado Y Hospedaje</t>
  </si>
  <si>
    <t xml:space="preserve">3791 Asignaciones destinadas a cubrir el pago de servicios básicos distintos de los señalados en las partidas de este concepto, tales como: pago de estacionamientos, pensión de estacionamiento para vehículos en buen estado, guías de carreteras y caminos, seguro de viajero, entre otros, que se requieran en el desempeño de funciones oficiales. De la misma manera, pagos de traslado, alimentación y hospedaje, así como también pago de guías, entradas a museos, pago de choferes, alquileres de vehículos, combustibles, entre otros, a personal externo que participa y coadyuva con las dependencias y entidades, en sus programas y/o actividades oficiales o en el cumplimiento de los acuerdos o convenios celebrados con el Gobierno del Estado, siendo personal del ejército, reporteros, traductores, entre otros.
</t>
  </si>
  <si>
    <t>3831 Congresos Y Convenciones</t>
  </si>
  <si>
    <t>3831  Asignaciones destinadas a cubrir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las dependencias y entidades, o con motivo de las atribuciones que les corresponden, siempre y cuando no puedan desagregarse en otras partidas de los capítulos 2000 Materiales y Suministros y 3000 Servicios Generales. Esta partida incluye los gastos estrictamente indispensables que se ocasionen con motivo de la participación en dichos eventos de servidores públicos federales o locales, ponentes y conferencistas, entre otros. Excluye la adquisición de todo tipo de muebles, equipo y maquinaria, aún y cuando sea necesario para la realización de los eventos; en caso de ser indispensable la adquisición, ésta deberá afectar la partida específica correspondiente, así como gastos por atenciones personales a funcionarios o personalidades, a menos que se efectúen dentro de la realización de los eventos y como parte de los mismos.</t>
  </si>
  <si>
    <t>3921 Asignaciones destinadas a cubrir otra clase de impuestos y derechos tales como: gastos de escrituración, legalización de exhortos notariales, de registro público de la propiedad, canje de placas de vehículos oficiales, peaje, diligencias judiciales; derechos y gastos de navegación, de aterrizaje y despegue de aeronaves, de verificación, certificación, predial y demás impuestos y derechos conforme a las disposiciones aplicables. Excluye el Impuesto Sobre la Renta que las dependencias retienen y registran contra las partidas correspondientes del capítulo 1000 Servicios Personales y los impuestos y derechos de importación.</t>
  </si>
  <si>
    <t>3941 Laudos Laborales</t>
  </si>
  <si>
    <t>3941 Asignaciones destinadas a cubrir el pago de laudos por sueldos y salarios caídos, indemnización constitucional, y demás prestaciones laborales, por resolución jurisdiccional o autoridad competente, derivados de demandas laborales.</t>
  </si>
  <si>
    <t>3943 Responsabilidad Patrimonial</t>
  </si>
  <si>
    <t>3943 Asignaciones destinadas al cumplimiento de la Ley de Responsabilidad Patrimonial del Estado de Jalisco, para indemnizar a quienes sin obligación jurídica de soportarlo, sufran daños en cualquiera de sus bienes o derechos como consecuencia de la actividad administrativa irregular de los Poderes del Estado, sus Entidades y Dependencias, organismos públicos, fideicomisos públicos estatales y de las empresas de participación mayoritaria estatal.</t>
  </si>
  <si>
    <t>3981 Impuestos Sobre Nóminas Y Otros Que Se Deriven De Una Relación Laboral</t>
  </si>
  <si>
    <t>3981 Asignaciones destinadas a cubrir los pagos del impuesto sobre nóminas y otros que se deriven de una relación laboral a cargo de los entes públicos en los términos de las leyes correspondientes.</t>
  </si>
  <si>
    <t>5000 Bienes Muebles, Inmuebles E Intangibles</t>
  </si>
  <si>
    <t>5000 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</si>
  <si>
    <t>5111 Muebles De Oficina Y Estantería</t>
  </si>
  <si>
    <t>5111 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</si>
  <si>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5151 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</si>
  <si>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5211 Equipos Y Aparatos Audiovisuales</t>
  </si>
  <si>
    <t>5211 Asignaciones destinadas a la adquisición de 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</si>
  <si>
    <t>5231 Camaras Fotográficas Y De Video</t>
  </si>
  <si>
    <t>5231 Asignaciones destinadas a la adquisición de cámaras fotográficas, equipos y accesorios fotográficos y aparatos de proyección y de video, entre otros.</t>
  </si>
  <si>
    <t>5311 Equipo Médico Y De Laboratorio</t>
  </si>
  <si>
    <t>5311 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</si>
  <si>
    <t>5412 Vehículos Y Equipo Terrestres, Destinados A Servicios Administrativos</t>
  </si>
  <si>
    <t>5412  Asignaciones destinadas a la adquisición de vehículos y equipo de transporte, terrestres, motorizados y no motorizados, para el transporte de personas y carga, que se requieran para el desempeño de funciones administrativas, tales como: automóviles, autobuses, camiones, camionetas, tractocamiones, trolebuses, ambulancias, carros para bomberos, entre otros.</t>
  </si>
  <si>
    <t>5641 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</si>
  <si>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5651 Asignaciones destinadas a la 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</si>
  <si>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5911 Asignaciones destinadas en la adquisición de paquetes y programas de informática, para ser aplicados en los sistemas administrativos y operativos computarizados de los entes públicos, su descripción y los materiales de apoyo de los sistemas y las aplicaciones informáticas que se espera utilizar. Excluye adquisición de permisos informáticos e intelectuales. "</t>
  </si>
  <si>
    <t>5971 Asignaciones destinadas a la adquisición de permisos informáticos e intelectuales. Excluye adquisición de conceptos considerados en la partida 5911"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</si>
</sst>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dd/mm/yyyy;@"/>
    <numFmt numFmtId="165" formatCode="_-[$$-80A]* #,##0_-;\-[$$-80A]* #,##0_-;_-[$$-80A]* &quot;-&quot;_-;_-@_-"/>
  </numFmts>
  <fonts count="25" x14ac:knownFonts="1">
    <font>
      <sz val="11"/>
      <color theme="1"/>
      <name val="Calibri"/>
      <family val="2"/>
      <scheme val="minor"/>
    </font>
    <font>
      <b/>
      <sz val="10"/>
      <color theme="1"/>
      <name val="Arial Narrow"/>
      <family val="2"/>
    </font>
    <font>
      <sz val="11"/>
      <color theme="1"/>
      <name val="Calibri"/>
      <family val="2"/>
      <scheme val="minor"/>
    </font>
    <font>
      <sz val="8"/>
      <color theme="1"/>
      <name val="Arial Narrow"/>
      <family val="2"/>
    </font>
    <font>
      <b/>
      <sz val="12"/>
      <color theme="1"/>
      <name val="Arial Narrow"/>
      <family val="2"/>
    </font>
    <font>
      <b/>
      <sz val="8"/>
      <color theme="1"/>
      <name val="Arial Narrow"/>
      <family val="2"/>
    </font>
    <font>
      <sz val="9"/>
      <color theme="1"/>
      <name val="Arial Narrow"/>
      <family val="2"/>
    </font>
    <font>
      <sz val="11"/>
      <color indexed="8"/>
      <name val="Calibri"/>
      <family val="2"/>
    </font>
    <font>
      <b/>
      <sz val="8"/>
      <color indexed="8"/>
      <name val="Arial Narrow"/>
      <family val="2"/>
    </font>
    <font>
      <b/>
      <sz val="8"/>
      <name val="Arial Narrow"/>
      <family val="2"/>
    </font>
    <font>
      <sz val="8"/>
      <color theme="1"/>
      <name val="Calibri"/>
      <family val="2"/>
      <scheme val="minor"/>
    </font>
    <font>
      <sz val="8"/>
      <color indexed="8"/>
      <name val="Arial Narrow"/>
      <family val="2"/>
    </font>
    <font>
      <sz val="8"/>
      <name val="Arial Narrow"/>
      <family val="2"/>
    </font>
    <font>
      <b/>
      <sz val="8"/>
      <color indexed="81"/>
      <name val="Arial Narrow"/>
      <family val="2"/>
    </font>
    <font>
      <sz val="8"/>
      <color indexed="81"/>
      <name val="Arial Narrow"/>
      <family val="2"/>
    </font>
    <font>
      <i/>
      <u/>
      <sz val="8"/>
      <color indexed="81"/>
      <name val="Arial Narrow"/>
      <family val="2"/>
    </font>
    <font>
      <b/>
      <sz val="9"/>
      <color indexed="81"/>
      <name val="Arial Narrow"/>
      <family val="2"/>
    </font>
    <font>
      <sz val="9"/>
      <color indexed="81"/>
      <name val="Arial Narrow"/>
      <family val="2"/>
    </font>
    <font>
      <sz val="8"/>
      <color theme="1"/>
      <name val="Agency FB"/>
      <family val="2"/>
    </font>
    <font>
      <sz val="8"/>
      <color indexed="81"/>
      <name val="Calibri"/>
      <family val="2"/>
      <scheme val="minor"/>
    </font>
    <font>
      <b/>
      <sz val="18"/>
      <color theme="1"/>
      <name val="Calibri"/>
      <family val="2"/>
      <scheme val="minor"/>
    </font>
    <font>
      <i/>
      <sz val="11"/>
      <color theme="1"/>
      <name val="Calibri"/>
      <family val="2"/>
      <scheme val="minor"/>
    </font>
    <font>
      <b/>
      <sz val="10"/>
      <name val="Arial"/>
      <family val="2"/>
    </font>
    <font>
      <sz val="10"/>
      <name val="Trebuchet MS"/>
      <family val="2"/>
    </font>
    <font>
      <sz val="10"/>
      <color indexed="8"/>
      <name val="Trebuchet MS"/>
      <family val="2"/>
    </font>
  </fonts>
  <fills count="4">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9" fontId="2" fillId="0" borderId="0" applyFont="0" applyFill="0" applyBorder="0" applyAlignment="0" applyProtection="0"/>
    <xf numFmtId="0" fontId="7" fillId="0" borderId="0"/>
    <xf numFmtId="44" fontId="2" fillId="0" borderId="0" applyFont="0" applyFill="0" applyBorder="0" applyAlignment="0" applyProtection="0"/>
  </cellStyleXfs>
  <cellXfs count="133">
    <xf numFmtId="0" fontId="0" fillId="0" borderId="0" xfId="0"/>
    <xf numFmtId="49" fontId="3" fillId="0" borderId="0" xfId="0" applyNumberFormat="1" applyFont="1" applyFill="1" applyAlignment="1">
      <alignment vertical="center" wrapText="1"/>
    </xf>
    <xf numFmtId="49" fontId="3" fillId="0" borderId="6" xfId="0" applyNumberFormat="1" applyFont="1" applyFill="1" applyBorder="1" applyAlignment="1">
      <alignment horizontal="center" vertical="center" wrapText="1"/>
    </xf>
    <xf numFmtId="49" fontId="5" fillId="2" borderId="5" xfId="0" applyNumberFormat="1" applyFont="1" applyFill="1" applyBorder="1" applyAlignment="1">
      <alignment horizontal="right" vertical="center" wrapText="1"/>
    </xf>
    <xf numFmtId="49" fontId="5" fillId="2" borderId="5" xfId="0" applyNumberFormat="1" applyFont="1" applyFill="1" applyBorder="1" applyAlignment="1">
      <alignment vertical="center" wrapText="1"/>
    </xf>
    <xf numFmtId="49" fontId="3" fillId="0" borderId="0" xfId="0" applyNumberFormat="1" applyFont="1" applyFill="1" applyBorder="1" applyAlignment="1">
      <alignment horizontal="right" vertical="center" wrapText="1"/>
    </xf>
    <xf numFmtId="49" fontId="3" fillId="0" borderId="0" xfId="0" applyNumberFormat="1" applyFont="1" applyFill="1" applyBorder="1" applyAlignment="1">
      <alignment vertical="center" wrapText="1"/>
    </xf>
    <xf numFmtId="0" fontId="10" fillId="0" borderId="0" xfId="0" applyFont="1" applyFill="1" applyAlignment="1">
      <alignment wrapText="1"/>
    </xf>
    <xf numFmtId="0" fontId="11" fillId="0" borderId="0" xfId="2" applyFont="1" applyFill="1" applyAlignment="1">
      <alignment wrapText="1"/>
    </xf>
    <xf numFmtId="0" fontId="9" fillId="2" borderId="5" xfId="2" applyFont="1" applyFill="1" applyBorder="1" applyAlignment="1" applyProtection="1">
      <alignment horizontal="center" vertical="center" wrapText="1"/>
      <protection locked="0"/>
    </xf>
    <xf numFmtId="0" fontId="11" fillId="0" borderId="5" xfId="2" applyFont="1" applyFill="1" applyBorder="1" applyAlignment="1">
      <alignment horizontal="center" vertical="center" wrapText="1"/>
    </xf>
    <xf numFmtId="164" fontId="12" fillId="0" borderId="5" xfId="2" applyNumberFormat="1" applyFont="1" applyFill="1" applyBorder="1" applyAlignment="1" applyProtection="1">
      <alignment horizontal="center" vertical="center" wrapText="1"/>
      <protection locked="0"/>
    </xf>
    <xf numFmtId="49" fontId="3" fillId="2" borderId="5"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49" fontId="3" fillId="2" borderId="5" xfId="0" applyNumberFormat="1" applyFont="1" applyFill="1" applyBorder="1" applyAlignment="1">
      <alignment horizontal="right" vertical="center" wrapText="1"/>
    </xf>
    <xf numFmtId="49" fontId="3" fillId="0" borderId="5" xfId="0" applyNumberFormat="1" applyFont="1" applyFill="1" applyBorder="1" applyAlignment="1">
      <alignment vertical="center" wrapText="1"/>
    </xf>
    <xf numFmtId="10" fontId="3" fillId="0" borderId="5" xfId="1" applyNumberFormat="1" applyFont="1" applyFill="1" applyBorder="1" applyAlignment="1">
      <alignment horizontal="right" vertical="center" wrapText="1"/>
    </xf>
    <xf numFmtId="9" fontId="3" fillId="0" borderId="5" xfId="1" applyFont="1" applyFill="1" applyBorder="1" applyAlignment="1">
      <alignment horizontal="right" vertical="center" wrapText="1"/>
    </xf>
    <xf numFmtId="49" fontId="5" fillId="0" borderId="4" xfId="0" applyNumberFormat="1" applyFont="1" applyFill="1" applyBorder="1" applyAlignment="1">
      <alignment vertical="center" wrapText="1"/>
    </xf>
    <xf numFmtId="9" fontId="3" fillId="0" borderId="5" xfId="1" applyNumberFormat="1" applyFont="1" applyFill="1" applyBorder="1" applyAlignment="1">
      <alignment horizontal="right" vertical="center" wrapText="1"/>
    </xf>
    <xf numFmtId="49" fontId="5" fillId="2" borderId="5" xfId="0" applyNumberFormat="1" applyFont="1" applyFill="1" applyBorder="1" applyAlignment="1">
      <alignment horizontal="center" vertical="center" wrapText="1"/>
    </xf>
    <xf numFmtId="0" fontId="11" fillId="0" borderId="5" xfId="2" applyFont="1" applyFill="1" applyBorder="1" applyAlignment="1">
      <alignment horizontal="center" wrapText="1"/>
    </xf>
    <xf numFmtId="9" fontId="5" fillId="0" borderId="5" xfId="1" applyFont="1" applyFill="1" applyBorder="1" applyAlignment="1">
      <alignment horizontal="right" vertical="center" wrapText="1"/>
    </xf>
    <xf numFmtId="49" fontId="5" fillId="0" borderId="0" xfId="0" applyNumberFormat="1" applyFont="1" applyFill="1" applyBorder="1" applyAlignment="1">
      <alignment vertical="center" wrapText="1"/>
    </xf>
    <xf numFmtId="9" fontId="3" fillId="0" borderId="0" xfId="1" applyFont="1" applyFill="1" applyBorder="1" applyAlignment="1">
      <alignment horizontal="right" vertical="center" wrapText="1"/>
    </xf>
    <xf numFmtId="9" fontId="5" fillId="0" borderId="0" xfId="1" applyFont="1" applyFill="1" applyBorder="1" applyAlignment="1">
      <alignment horizontal="right" vertical="center" wrapText="1"/>
    </xf>
    <xf numFmtId="49" fontId="3" fillId="0" borderId="5" xfId="0" applyNumberFormat="1" applyFont="1" applyFill="1" applyBorder="1" applyAlignment="1">
      <alignment horizontal="right" vertical="center" wrapText="1"/>
    </xf>
    <xf numFmtId="49" fontId="3" fillId="0" borderId="8" xfId="0" applyNumberFormat="1" applyFont="1" applyFill="1" applyBorder="1" applyAlignment="1">
      <alignment vertical="center" wrapText="1"/>
    </xf>
    <xf numFmtId="49" fontId="4" fillId="0" borderId="0" xfId="0" applyNumberFormat="1" applyFont="1" applyFill="1" applyAlignment="1">
      <alignment vertical="center"/>
    </xf>
    <xf numFmtId="49" fontId="4" fillId="0" borderId="0" xfId="0" applyNumberFormat="1" applyFont="1" applyFill="1" applyAlignment="1">
      <alignment vertical="center" wrapText="1"/>
    </xf>
    <xf numFmtId="49" fontId="1" fillId="0" borderId="1" xfId="0" applyNumberFormat="1" applyFont="1" applyFill="1" applyBorder="1" applyAlignment="1">
      <alignment horizontal="left" vertical="center"/>
    </xf>
    <xf numFmtId="49" fontId="5" fillId="2" borderId="5" xfId="0" applyNumberFormat="1" applyFont="1" applyFill="1" applyBorder="1" applyAlignment="1">
      <alignment vertical="center"/>
    </xf>
    <xf numFmtId="17" fontId="5" fillId="2" borderId="5" xfId="0" applyNumberFormat="1" applyFont="1" applyFill="1" applyBorder="1" applyAlignment="1">
      <alignment horizontal="center" vertical="center" wrapText="1"/>
    </xf>
    <xf numFmtId="0" fontId="11" fillId="0" borderId="5" xfId="2" applyFont="1" applyFill="1" applyBorder="1" applyAlignment="1">
      <alignment horizontal="left" vertical="center" wrapText="1"/>
    </xf>
    <xf numFmtId="0" fontId="11" fillId="0" borderId="5" xfId="2" applyFont="1" applyFill="1" applyBorder="1" applyAlignment="1">
      <alignment vertical="center" wrapText="1"/>
    </xf>
    <xf numFmtId="0" fontId="12" fillId="0" borderId="5" xfId="0" applyFont="1" applyBorder="1" applyAlignment="1">
      <alignment vertical="center" wrapText="1"/>
    </xf>
    <xf numFmtId="165" fontId="5" fillId="0" borderId="5" xfId="3" applyNumberFormat="1" applyFont="1" applyFill="1" applyBorder="1" applyAlignment="1">
      <alignment horizontal="right" vertical="center" wrapText="1"/>
    </xf>
    <xf numFmtId="165" fontId="18" fillId="0" borderId="5" xfId="3" applyNumberFormat="1" applyFont="1" applyFill="1" applyBorder="1" applyAlignment="1">
      <alignment horizontal="right" vertical="center" wrapText="1"/>
    </xf>
    <xf numFmtId="0" fontId="3" fillId="0" borderId="5" xfId="0" applyNumberFormat="1" applyFont="1" applyFill="1" applyBorder="1" applyAlignment="1">
      <alignment vertical="center" wrapText="1"/>
    </xf>
    <xf numFmtId="0" fontId="3" fillId="0" borderId="5" xfId="0" applyNumberFormat="1" applyFont="1" applyFill="1" applyBorder="1" applyAlignment="1">
      <alignment horizontal="left" vertical="center" wrapText="1"/>
    </xf>
    <xf numFmtId="165" fontId="3" fillId="0" borderId="0" xfId="0" applyNumberFormat="1" applyFont="1" applyFill="1" applyAlignment="1">
      <alignment vertical="center" wrapText="1"/>
    </xf>
    <xf numFmtId="165" fontId="5" fillId="0" borderId="5" xfId="3" applyNumberFormat="1" applyFont="1" applyFill="1" applyBorder="1" applyAlignment="1">
      <alignment vertical="center" wrapText="1"/>
    </xf>
    <xf numFmtId="0" fontId="0" fillId="0" borderId="0" xfId="0" applyFill="1" applyAlignment="1">
      <alignment vertical="center"/>
    </xf>
    <xf numFmtId="49" fontId="1" fillId="2" borderId="5" xfId="0" applyNumberFormat="1" applyFont="1" applyFill="1" applyBorder="1" applyAlignment="1">
      <alignment horizontal="center" vertical="center" wrapText="1"/>
    </xf>
    <xf numFmtId="49" fontId="1" fillId="2" borderId="0" xfId="0" applyNumberFormat="1" applyFont="1" applyFill="1" applyBorder="1" applyAlignment="1">
      <alignment horizontal="center" vertical="center" wrapText="1"/>
    </xf>
    <xf numFmtId="0" fontId="3" fillId="0" borderId="5" xfId="0" applyFont="1" applyBorder="1" applyAlignment="1">
      <alignment vertical="center" wrapText="1"/>
    </xf>
    <xf numFmtId="0" fontId="3" fillId="0" borderId="5"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0" xfId="0" applyFont="1" applyFill="1" applyAlignment="1">
      <alignment vertical="center" wrapText="1"/>
    </xf>
    <xf numFmtId="0" fontId="3" fillId="3" borderId="5" xfId="0" applyFont="1" applyFill="1" applyBorder="1" applyAlignment="1">
      <alignment vertical="center" wrapText="1"/>
    </xf>
    <xf numFmtId="0" fontId="12" fillId="3" borderId="5" xfId="0" applyFont="1" applyFill="1" applyBorder="1" applyAlignment="1">
      <alignment vertical="center" wrapText="1"/>
    </xf>
    <xf numFmtId="0" fontId="12" fillId="3" borderId="0" xfId="0" applyFont="1" applyFill="1" applyBorder="1" applyAlignment="1">
      <alignment vertical="center" wrapText="1"/>
    </xf>
    <xf numFmtId="0" fontId="21" fillId="0" borderId="0" xfId="0" applyFont="1"/>
    <xf numFmtId="0" fontId="22" fillId="0" borderId="0" xfId="0" applyFont="1" applyAlignment="1"/>
    <xf numFmtId="0" fontId="0" fillId="0" borderId="12" xfId="0" applyBorder="1" applyAlignment="1">
      <alignment horizontal="center" vertical="center"/>
    </xf>
    <xf numFmtId="0" fontId="0" fillId="0" borderId="12" xfId="0" applyBorder="1" applyAlignment="1">
      <alignment horizontal="center" vertical="center" wrapText="1"/>
    </xf>
    <xf numFmtId="0" fontId="0" fillId="0" borderId="11" xfId="0" applyBorder="1" applyAlignment="1">
      <alignment horizontal="center"/>
    </xf>
    <xf numFmtId="0" fontId="0" fillId="0" borderId="5" xfId="0" applyBorder="1"/>
    <xf numFmtId="0" fontId="0" fillId="0" borderId="5" xfId="0" applyBorder="1" applyAlignment="1">
      <alignment horizontal="center"/>
    </xf>
    <xf numFmtId="0" fontId="0" fillId="0" borderId="5" xfId="0" applyBorder="1" applyAlignment="1">
      <alignment horizontal="center" wrapText="1"/>
    </xf>
    <xf numFmtId="0" fontId="0" fillId="0" borderId="5" xfId="0" applyBorder="1" applyAlignment="1">
      <alignment horizontal="left"/>
    </xf>
    <xf numFmtId="0" fontId="0" fillId="0" borderId="0" xfId="0" applyBorder="1"/>
    <xf numFmtId="0" fontId="23" fillId="0" borderId="0" xfId="2" applyFont="1" applyBorder="1" applyAlignment="1">
      <alignment horizontal="left" wrapText="1"/>
    </xf>
    <xf numFmtId="0" fontId="23" fillId="0" borderId="0" xfId="2" applyFont="1" applyBorder="1" applyAlignment="1">
      <alignment horizontal="center" wrapText="1"/>
    </xf>
    <xf numFmtId="0" fontId="24" fillId="0" borderId="0" xfId="2" applyFont="1" applyBorder="1" applyAlignment="1">
      <alignment horizontal="left"/>
    </xf>
    <xf numFmtId="0" fontId="23" fillId="0" borderId="0" xfId="2" applyFont="1" applyBorder="1" applyAlignment="1">
      <alignment horizontal="left"/>
    </xf>
    <xf numFmtId="0" fontId="24" fillId="0" borderId="0" xfId="2" applyNumberFormat="1" applyFont="1" applyBorder="1" applyAlignment="1">
      <alignment horizontal="center"/>
    </xf>
    <xf numFmtId="14" fontId="24" fillId="0" borderId="0" xfId="2" applyNumberFormat="1" applyFont="1" applyBorder="1" applyAlignment="1">
      <alignment horizontal="center"/>
    </xf>
    <xf numFmtId="0" fontId="24" fillId="0" borderId="0" xfId="2" applyFont="1" applyBorder="1" applyAlignment="1">
      <alignment horizontal="center"/>
    </xf>
    <xf numFmtId="49" fontId="3" fillId="0" borderId="5" xfId="0" applyNumberFormat="1" applyFont="1" applyFill="1" applyBorder="1" applyAlignment="1">
      <alignment vertical="center" wrapText="1"/>
    </xf>
    <xf numFmtId="0" fontId="9" fillId="2" borderId="5" xfId="2" applyFont="1" applyFill="1" applyBorder="1" applyAlignment="1" applyProtection="1">
      <alignment horizontal="center" vertical="center" wrapText="1"/>
      <protection locked="0"/>
    </xf>
    <xf numFmtId="49" fontId="4" fillId="0" borderId="0" xfId="0" applyNumberFormat="1" applyFont="1" applyFill="1" applyAlignment="1">
      <alignment horizontal="center" vertical="center" wrapText="1"/>
    </xf>
    <xf numFmtId="49" fontId="4" fillId="0" borderId="1" xfId="0" applyNumberFormat="1" applyFont="1" applyFill="1" applyBorder="1" applyAlignment="1">
      <alignment horizontal="center" vertical="center" wrapText="1"/>
    </xf>
    <xf numFmtId="49" fontId="5" fillId="2" borderId="2" xfId="0" applyNumberFormat="1" applyFont="1" applyFill="1" applyBorder="1" applyAlignment="1">
      <alignment horizontal="right" vertical="center" wrapText="1"/>
    </xf>
    <xf numFmtId="49" fontId="5" fillId="2" borderId="3" xfId="0" applyNumberFormat="1" applyFont="1" applyFill="1" applyBorder="1" applyAlignment="1">
      <alignment horizontal="right"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5" fillId="2" borderId="4" xfId="0" applyNumberFormat="1" applyFont="1" applyFill="1" applyBorder="1" applyAlignment="1">
      <alignment horizontal="right" vertical="center" wrapText="1"/>
    </xf>
    <xf numFmtId="49" fontId="6" fillId="0" borderId="5" xfId="0" applyNumberFormat="1" applyFont="1" applyFill="1" applyBorder="1" applyAlignment="1">
      <alignment horizontal="center" vertical="center" wrapText="1"/>
    </xf>
    <xf numFmtId="49" fontId="3" fillId="0" borderId="6" xfId="0" applyNumberFormat="1" applyFont="1" applyFill="1" applyBorder="1" applyAlignment="1">
      <alignment vertical="center" wrapText="1"/>
    </xf>
    <xf numFmtId="49" fontId="3" fillId="0" borderId="5" xfId="0" applyNumberFormat="1" applyFont="1" applyFill="1" applyBorder="1" applyAlignment="1">
      <alignment vertical="center" wrapText="1"/>
    </xf>
    <xf numFmtId="49" fontId="3" fillId="0" borderId="5" xfId="0" applyNumberFormat="1" applyFont="1" applyFill="1" applyBorder="1" applyAlignment="1">
      <alignment horizontal="center" vertical="center" wrapText="1"/>
    </xf>
    <xf numFmtId="14" fontId="5" fillId="0" borderId="5" xfId="0" applyNumberFormat="1" applyFont="1" applyFill="1" applyBorder="1" applyAlignment="1">
      <alignment vertical="center" wrapText="1"/>
    </xf>
    <xf numFmtId="49" fontId="5" fillId="0" borderId="5" xfId="0" applyNumberFormat="1" applyFont="1" applyFill="1" applyBorder="1" applyAlignment="1">
      <alignment horizontal="center" vertical="center" wrapText="1"/>
    </xf>
    <xf numFmtId="49" fontId="3" fillId="0" borderId="5" xfId="0" applyNumberFormat="1" applyFont="1" applyFill="1" applyBorder="1" applyAlignment="1">
      <alignment horizontal="left" vertical="center" wrapText="1"/>
    </xf>
    <xf numFmtId="0" fontId="8" fillId="2" borderId="5" xfId="2"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9" fillId="2" borderId="5" xfId="2" applyFont="1" applyFill="1" applyBorder="1" applyAlignment="1" applyProtection="1">
      <alignment horizontal="center" vertical="center" wrapText="1"/>
      <protection locked="0"/>
    </xf>
    <xf numFmtId="49" fontId="3" fillId="0" borderId="2"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2" xfId="0" applyNumberFormat="1" applyFont="1" applyFill="1" applyBorder="1" applyAlignment="1">
      <alignment horizontal="left" vertical="top" wrapText="1"/>
    </xf>
    <xf numFmtId="49" fontId="3" fillId="0" borderId="4" xfId="0" applyNumberFormat="1" applyFont="1" applyFill="1" applyBorder="1" applyAlignment="1">
      <alignment horizontal="left" vertical="top" wrapText="1"/>
    </xf>
    <xf numFmtId="49" fontId="3" fillId="0" borderId="3" xfId="0" applyNumberFormat="1" applyFont="1" applyFill="1" applyBorder="1" applyAlignment="1">
      <alignment horizontal="left" vertical="top" wrapText="1"/>
    </xf>
    <xf numFmtId="0" fontId="12" fillId="0" borderId="2" xfId="2" applyFont="1" applyFill="1" applyBorder="1" applyAlignment="1">
      <alignment horizontal="left" vertical="center" wrapText="1"/>
    </xf>
    <xf numFmtId="0" fontId="12" fillId="0" borderId="4" xfId="2" applyFont="1" applyFill="1" applyBorder="1" applyAlignment="1">
      <alignment horizontal="left" vertical="center" wrapText="1"/>
    </xf>
    <xf numFmtId="0" fontId="12" fillId="0" borderId="3" xfId="2" applyFont="1" applyFill="1" applyBorder="1" applyAlignment="1">
      <alignment horizontal="left" vertical="center" wrapText="1"/>
    </xf>
    <xf numFmtId="49" fontId="5" fillId="2" borderId="2"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0" fontId="3" fillId="0" borderId="8" xfId="0" applyFont="1" applyBorder="1" applyAlignment="1">
      <alignment horizontal="center"/>
    </xf>
    <xf numFmtId="0" fontId="3" fillId="0" borderId="0" xfId="0" applyFont="1" applyAlignment="1">
      <alignment horizontal="center"/>
    </xf>
    <xf numFmtId="49" fontId="3" fillId="0" borderId="7" xfId="0" applyNumberFormat="1" applyFont="1" applyFill="1" applyBorder="1" applyAlignment="1">
      <alignment horizontal="left" vertical="center" wrapText="1"/>
    </xf>
    <xf numFmtId="49" fontId="3" fillId="0" borderId="6" xfId="0" applyNumberFormat="1" applyFont="1" applyFill="1" applyBorder="1" applyAlignment="1">
      <alignment horizontal="left" vertical="center" wrapText="1"/>
    </xf>
    <xf numFmtId="49" fontId="5" fillId="2" borderId="0" xfId="0" applyNumberFormat="1" applyFont="1" applyFill="1" applyAlignment="1">
      <alignment horizontal="center" vertical="center" wrapText="1"/>
    </xf>
    <xf numFmtId="12" fontId="5" fillId="0" borderId="2" xfId="0" applyNumberFormat="1" applyFont="1" applyFill="1" applyBorder="1" applyAlignment="1">
      <alignment horizontal="center" vertical="center" wrapText="1"/>
    </xf>
    <xf numFmtId="12" fontId="5" fillId="0" borderId="4" xfId="0" applyNumberFormat="1" applyFont="1" applyFill="1" applyBorder="1" applyAlignment="1">
      <alignment horizontal="center" vertical="center" wrapText="1"/>
    </xf>
    <xf numFmtId="12" fontId="5" fillId="0" borderId="3"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12" fillId="0" borderId="5" xfId="2" applyFont="1" applyFill="1" applyBorder="1" applyAlignment="1">
      <alignment horizontal="left" vertical="center" wrapText="1"/>
    </xf>
    <xf numFmtId="0" fontId="3" fillId="0" borderId="9"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9" xfId="0" applyNumberFormat="1" applyFont="1" applyFill="1" applyBorder="1" applyAlignment="1">
      <alignment horizontal="left" vertical="center" wrapText="1"/>
    </xf>
    <xf numFmtId="0" fontId="3" fillId="0" borderId="10" xfId="0" applyNumberFormat="1" applyFont="1" applyFill="1" applyBorder="1" applyAlignment="1">
      <alignment horizontal="left" vertical="center" wrapText="1"/>
    </xf>
    <xf numFmtId="0" fontId="3" fillId="0" borderId="11" xfId="0" applyNumberFormat="1" applyFont="1" applyFill="1" applyBorder="1" applyAlignment="1">
      <alignment horizontal="left" vertical="center" wrapText="1"/>
    </xf>
    <xf numFmtId="0" fontId="11" fillId="0" borderId="9" xfId="2" applyFont="1" applyFill="1" applyBorder="1" applyAlignment="1">
      <alignment horizontal="center" vertical="center" wrapText="1"/>
    </xf>
    <xf numFmtId="0" fontId="11" fillId="0" borderId="11" xfId="2" applyFont="1" applyFill="1" applyBorder="1" applyAlignment="1">
      <alignment horizontal="center" vertical="center" wrapText="1"/>
    </xf>
    <xf numFmtId="0" fontId="11" fillId="0" borderId="9" xfId="2" applyFont="1" applyFill="1" applyBorder="1" applyAlignment="1">
      <alignment horizontal="left" vertical="center" wrapText="1"/>
    </xf>
    <xf numFmtId="0" fontId="11" fillId="0" borderId="11" xfId="2" applyFont="1" applyFill="1" applyBorder="1" applyAlignment="1">
      <alignment horizontal="left" vertical="center" wrapText="1"/>
    </xf>
    <xf numFmtId="0" fontId="20" fillId="0" borderId="0" xfId="0" applyFont="1" applyAlignment="1">
      <alignment horizontal="center" vertical="center" wrapText="1"/>
    </xf>
    <xf numFmtId="0" fontId="23" fillId="0" borderId="1" xfId="2" applyFont="1" applyBorder="1" applyAlignment="1">
      <alignment horizontal="left" wrapText="1"/>
    </xf>
    <xf numFmtId="14" fontId="24" fillId="0" borderId="1" xfId="2" applyNumberFormat="1" applyFont="1" applyBorder="1" applyAlignment="1">
      <alignment horizontal="left"/>
    </xf>
    <xf numFmtId="0" fontId="11" fillId="0" borderId="0" xfId="2" applyFont="1" applyFill="1" applyBorder="1" applyAlignment="1">
      <alignment horizontal="center" vertical="center" wrapText="1"/>
    </xf>
    <xf numFmtId="0" fontId="12" fillId="0" borderId="0" xfId="2" applyFont="1" applyFill="1" applyBorder="1" applyAlignment="1">
      <alignment horizontal="left" vertical="center" wrapText="1"/>
    </xf>
    <xf numFmtId="164" fontId="12" fillId="0" borderId="0" xfId="2" applyNumberFormat="1" applyFont="1" applyFill="1" applyBorder="1" applyAlignment="1" applyProtection="1">
      <alignment horizontal="center" vertical="center" wrapText="1"/>
      <protection locked="0"/>
    </xf>
    <xf numFmtId="49" fontId="5" fillId="0" borderId="5" xfId="0" applyNumberFormat="1" applyFont="1" applyFill="1" applyBorder="1" applyAlignment="1">
      <alignment horizontal="left" vertical="center" wrapText="1"/>
    </xf>
    <xf numFmtId="49" fontId="5" fillId="0" borderId="1" xfId="0" applyNumberFormat="1" applyFont="1" applyFill="1" applyBorder="1" applyAlignment="1">
      <alignment vertical="center" wrapText="1"/>
    </xf>
    <xf numFmtId="9" fontId="3" fillId="0" borderId="0" xfId="1" applyNumberFormat="1" applyFont="1" applyFill="1" applyBorder="1" applyAlignment="1">
      <alignment horizontal="right" vertical="center" wrapText="1"/>
    </xf>
  </cellXfs>
  <cellStyles count="4">
    <cellStyle name="Moneda 2" xfId="3"/>
    <cellStyle name="Normal" xfId="0" builtinId="0"/>
    <cellStyle name="Normal_ACT. CAPACIT"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9" Type="http://schemas.openxmlformats.org/officeDocument/2006/relationships/styles" Target="styles.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1440234</xdr:colOff>
      <xdr:row>2</xdr:row>
      <xdr:rowOff>85652</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398821" cy="74287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294094</xdr:colOff>
      <xdr:row>1</xdr:row>
      <xdr:rowOff>331211</xdr:rowOff>
    </xdr:to>
    <xdr:pic>
      <xdr:nvPicPr>
        <xdr:cNvPr id="2" name="1 Imagen" descr="logo_transparente.png">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1844" cy="75031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1433645</xdr:colOff>
      <xdr:row>2</xdr:row>
      <xdr:rowOff>102138</xdr:rowOff>
    </xdr:to>
    <xdr:pic>
      <xdr:nvPicPr>
        <xdr:cNvPr id="2" name="1 Imagen" descr="logo_transparente.png">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392232" cy="7498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1</xdr:row>
      <xdr:rowOff>331211</xdr:rowOff>
    </xdr:to>
    <xdr:pic>
      <xdr:nvPicPr>
        <xdr:cNvPr id="2" name="1 Imagen" descr="logo_transparente.png">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5031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1437309</xdr:colOff>
      <xdr:row>2</xdr:row>
      <xdr:rowOff>102138</xdr:rowOff>
    </xdr:to>
    <xdr:pic>
      <xdr:nvPicPr>
        <xdr:cNvPr id="2" name="1 Imagen" descr="logo_transparente.png">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395896" cy="7498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2</xdr:row>
      <xdr:rowOff>97168</xdr:rowOff>
    </xdr:to>
    <xdr:pic>
      <xdr:nvPicPr>
        <xdr:cNvPr id="2" name="1 Imagen" descr="logo_transparente.png">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4486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1442194</xdr:colOff>
      <xdr:row>2</xdr:row>
      <xdr:rowOff>109465</xdr:rowOff>
    </xdr:to>
    <xdr:pic>
      <xdr:nvPicPr>
        <xdr:cNvPr id="2" name="1 Imagen" descr="logo_transparente.png">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0781" cy="74764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1</xdr:row>
      <xdr:rowOff>331211</xdr:rowOff>
    </xdr:to>
    <xdr:pic>
      <xdr:nvPicPr>
        <xdr:cNvPr id="2" name="1 Imagen" descr="logo_transparente.png">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50311"/>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57979</xdr:colOff>
      <xdr:row>0</xdr:row>
      <xdr:rowOff>0</xdr:rowOff>
    </xdr:from>
    <xdr:to>
      <xdr:col>0</xdr:col>
      <xdr:colOff>1450211</xdr:colOff>
      <xdr:row>2</xdr:row>
      <xdr:rowOff>40337</xdr:rowOff>
    </xdr:to>
    <xdr:pic>
      <xdr:nvPicPr>
        <xdr:cNvPr id="2" name="1 Imagen" descr="logo_transparente.png">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cstate="print"/>
        <a:stretch>
          <a:fillRect/>
        </a:stretch>
      </xdr:blipFill>
      <xdr:spPr>
        <a:xfrm>
          <a:off x="57979" y="0"/>
          <a:ext cx="1392232" cy="75264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1</xdr:row>
      <xdr:rowOff>331211</xdr:rowOff>
    </xdr:to>
    <xdr:pic>
      <xdr:nvPicPr>
        <xdr:cNvPr id="2" name="1 Imagen" descr="logo_transparente.png">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503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434007</xdr:colOff>
      <xdr:row>2</xdr:row>
      <xdr:rowOff>96750</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0" y="0"/>
          <a:ext cx="1338882" cy="7444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1439141</xdr:colOff>
      <xdr:row>2</xdr:row>
      <xdr:rowOff>61680</xdr:rowOff>
    </xdr:to>
    <xdr:pic>
      <xdr:nvPicPr>
        <xdr:cNvPr id="2" name="1 Imagen" descr="logo_transparent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397728" cy="7520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342119</xdr:colOff>
      <xdr:row>1</xdr:row>
      <xdr:rowOff>331211</xdr:rowOff>
    </xdr:to>
    <xdr:pic>
      <xdr:nvPicPr>
        <xdr:cNvPr id="2" name="1 Imagen" descr="logo_transparent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2244" cy="7503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1445857</xdr:colOff>
      <xdr:row>2</xdr:row>
      <xdr:rowOff>129163</xdr:rowOff>
    </xdr:to>
    <xdr:pic>
      <xdr:nvPicPr>
        <xdr:cNvPr id="2" name="1 Imagen" descr="logo_transparent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4444" cy="74828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446173</xdr:colOff>
      <xdr:row>1</xdr:row>
      <xdr:rowOff>331211</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1523" cy="75031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1444724</xdr:colOff>
      <xdr:row>2</xdr:row>
      <xdr:rowOff>89578</xdr:rowOff>
    </xdr:to>
    <xdr:pic>
      <xdr:nvPicPr>
        <xdr:cNvPr id="2" name="1 Imagen" descr="logo_transparente.pn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3311" cy="74680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334115</xdr:colOff>
      <xdr:row>2</xdr:row>
      <xdr:rowOff>74769</xdr:rowOff>
    </xdr:to>
    <xdr:pic>
      <xdr:nvPicPr>
        <xdr:cNvPr id="2" name="1 Imagen" descr="logo_transparente.pn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3765" cy="74151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1442194</xdr:colOff>
      <xdr:row>2</xdr:row>
      <xdr:rowOff>117748</xdr:rowOff>
    </xdr:to>
    <xdr:pic>
      <xdr:nvPicPr>
        <xdr:cNvPr id="2" name="1 Imagen" descr="logo_transparente.png">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0781" cy="7476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gallego/Dropbox/Presupuesto%202018/UI-02-DAPP.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xlFile://Root/Users/francisco.gonzalez/OneDrive/IEPC/Planeaci&#243;n/POA%202018%20(borradores)/Ficha%20actividades%20UI%20v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xlFile://Root/Users/hgallego/Dropbox/Presupuesto%202018/UI-02-DAPP.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xlFile://Root/Users/hgallego/Dropbox/Presupuesto%202018/UI-03-Equipamiento%20TI.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xlFile://Root/Users/hgallego/Dropbox/Presupuesto%202018/UI-04-Equipamiento%20CD.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xlFile://Root/Users/hgallego/Dropbox/Presupuesto%202018/UI-05-Equipamiento%20CM.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xlFile://Root/Users/hgallego/Dropbox/Presupuesto%202018/UI-06-PREP.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xlFile://Root/Users/hgallego/Dropbox/Presupuesto%202018/UI-07-SISCO.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xlFile://Root/Users/hgallego/Dropbox/Presupuesto%202018/UI-08-SICO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gallego/Dropbox/Presupuesto%202018/UI-03-Equipamiento%20T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hgallego/Dropbox/Presupuesto%202018/UI-04-Equipamiento%20C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hgallego/Dropbox/Presupuesto%202018/UI-05-Equipamiento%20CM.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gallego/Dropbox/Presupuesto%202018/UI-06-PREP.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hgallego/Dropbox/Presupuesto%202018/UI-06b-PREP.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hgallego/Dropbox/Presupuesto%202018/UI-07-SISCO.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hgallego/Dropbox/Presupuesto%202018/UI-08-SICOR.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francisco.gonzalez/OneDrive/IEPC/Planeaci&#243;n/POA%202018%20(borradores)/Ficha%20actividades%20UI%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o DA-02"/>
      <sheetName val="Validaciones"/>
      <sheetName val="UI-02-DAPP"/>
    </sheetNames>
    <sheetDataSet>
      <sheetData sheetId="0"/>
      <sheetData sheetId="1"/>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I-03"/>
      <sheetName val="Validaciones"/>
      <sheetName val="UI-03-Equipamiento TI"/>
    </sheetNames>
    <sheetDataSet>
      <sheetData sheetId="0"/>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I-04"/>
      <sheetName val="Validaciones"/>
      <sheetName val="UI-04-Equipamiento CD"/>
    </sheetNames>
    <sheetDataSet>
      <sheetData sheetId="0"/>
      <sheetData sheetId="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I-05"/>
      <sheetName val="Validaciones"/>
      <sheetName val="UI-05-Equipamiento CM"/>
    </sheetNames>
    <sheetDataSet>
      <sheetData sheetId="0"/>
      <sheetData sheetId="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I-06"/>
      <sheetName val="Validaciones"/>
      <sheetName val="UI-06-PREP"/>
    </sheetNames>
    <sheetDataSet>
      <sheetData sheetId="0"/>
      <sheetData sheetId="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I-06"/>
      <sheetName val="Validaciones"/>
      <sheetName val="UI-06b-PREP"/>
    </sheetNames>
    <sheetDataSet>
      <sheetData sheetId="0"/>
      <sheetData sheetId="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I-07"/>
      <sheetName val="Validaciones"/>
      <sheetName val="UI-07-SISCO"/>
    </sheetNames>
    <sheetDataSet>
      <sheetData sheetId="0"/>
      <sheetData sheetId="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I-08"/>
      <sheetName val="Validaciones"/>
      <sheetName val="UI-08-SICOR"/>
    </sheetNames>
    <sheetDataSet>
      <sheetData sheetId="0"/>
      <sheetData sheetId="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o UI-01"/>
      <sheetName val="Proceso DA-02"/>
      <sheetName val="Proyecto UI-03"/>
      <sheetName val="Proyecto UI-04"/>
      <sheetName val="Proyecto UI-05"/>
      <sheetName val="Proyecto UI-06"/>
      <sheetName val="Proyecto UI-06 - Móvil"/>
      <sheetName val="Proyecto UI-07"/>
      <sheetName val="Proyecto UI-08"/>
      <sheetName val="Validaciones"/>
      <sheetName val="Ficha actividades UI v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54"/>
  <sheetViews>
    <sheetView showGridLines="0" view="pageLayout" zoomScale="115" zoomScaleNormal="130" zoomScaleSheetLayoutView="115" zoomScalePageLayoutView="115" workbookViewId="0">
      <selection activeCell="A47" sqref="A47:N52"/>
    </sheetView>
  </sheetViews>
  <sheetFormatPr baseColWidth="10" defaultColWidth="9.140625" defaultRowHeight="12.75" x14ac:dyDescent="0.25"/>
  <cols>
    <col min="1" max="1" width="25.140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6.75" customHeight="1" x14ac:dyDescent="0.25">
      <c r="B1" s="73" t="s">
        <v>0</v>
      </c>
      <c r="C1" s="73"/>
      <c r="D1" s="73"/>
      <c r="E1" s="73"/>
      <c r="F1" s="73"/>
      <c r="G1" s="73"/>
      <c r="H1" s="73"/>
      <c r="I1" s="73"/>
      <c r="J1" s="73"/>
      <c r="K1" s="73"/>
      <c r="L1" s="73"/>
      <c r="M1" s="73"/>
      <c r="N1" s="73"/>
    </row>
    <row r="2" spans="1:15" ht="15" customHeight="1" x14ac:dyDescent="0.25">
      <c r="A2" s="74" t="s">
        <v>1</v>
      </c>
      <c r="B2" s="74"/>
      <c r="C2" s="74"/>
      <c r="D2" s="74"/>
      <c r="E2" s="74"/>
      <c r="F2" s="74"/>
      <c r="G2" s="74"/>
      <c r="H2" s="74"/>
      <c r="I2" s="74"/>
      <c r="J2" s="74"/>
      <c r="K2" s="74"/>
      <c r="L2" s="74"/>
      <c r="M2" s="74"/>
      <c r="N2" s="74"/>
    </row>
    <row r="3" spans="1:15" x14ac:dyDescent="0.25">
      <c r="A3" s="75" t="s">
        <v>2</v>
      </c>
      <c r="B3" s="76"/>
      <c r="C3" s="77" t="s">
        <v>3</v>
      </c>
      <c r="D3" s="78"/>
      <c r="E3" s="78"/>
      <c r="F3" s="78"/>
      <c r="G3" s="78"/>
      <c r="H3" s="78"/>
      <c r="I3" s="78"/>
      <c r="J3" s="78"/>
      <c r="K3" s="78"/>
      <c r="L3" s="78"/>
      <c r="M3" s="78"/>
      <c r="N3" s="79"/>
    </row>
    <row r="4" spans="1:15" ht="13.5" x14ac:dyDescent="0.25">
      <c r="A4" s="75" t="s">
        <v>4</v>
      </c>
      <c r="B4" s="80"/>
      <c r="C4" s="80"/>
      <c r="D4" s="80"/>
      <c r="E4" s="80"/>
      <c r="F4" s="80"/>
      <c r="G4" s="81" t="s">
        <v>5</v>
      </c>
      <c r="H4" s="81"/>
      <c r="I4" s="81"/>
      <c r="J4" s="81"/>
      <c r="K4" s="81"/>
      <c r="L4" s="81"/>
      <c r="M4" s="81"/>
      <c r="N4" s="81"/>
    </row>
    <row r="5" spans="1:15" x14ac:dyDescent="0.25">
      <c r="A5" s="2"/>
      <c r="B5" s="82"/>
      <c r="C5" s="82"/>
    </row>
    <row r="6" spans="1:15" ht="35.25" customHeight="1" x14ac:dyDescent="0.25">
      <c r="A6" s="3" t="s">
        <v>6</v>
      </c>
      <c r="B6" s="83" t="s">
        <v>7</v>
      </c>
      <c r="C6" s="83"/>
      <c r="D6" s="83"/>
      <c r="E6" s="83"/>
      <c r="F6" s="83"/>
      <c r="G6" s="83"/>
      <c r="H6" s="83"/>
      <c r="I6" s="83"/>
      <c r="J6" s="83"/>
      <c r="K6" s="83"/>
      <c r="L6" s="83"/>
      <c r="M6" s="83"/>
      <c r="N6" s="83"/>
    </row>
    <row r="7" spans="1:15" ht="25.5" x14ac:dyDescent="0.25">
      <c r="A7" s="3" t="s">
        <v>8</v>
      </c>
      <c r="B7" s="84" t="s">
        <v>9</v>
      </c>
      <c r="C7" s="84"/>
      <c r="D7" s="84"/>
      <c r="E7" s="84"/>
      <c r="F7" s="84"/>
      <c r="G7" s="84"/>
      <c r="H7" s="84"/>
      <c r="I7" s="84"/>
      <c r="J7" s="84"/>
      <c r="K7" s="84"/>
      <c r="L7" s="4" t="s">
        <v>10</v>
      </c>
      <c r="M7" s="85">
        <v>43101</v>
      </c>
      <c r="N7" s="85"/>
    </row>
    <row r="8" spans="1:15" ht="25.5" x14ac:dyDescent="0.25">
      <c r="A8" s="3" t="s">
        <v>11</v>
      </c>
      <c r="B8" s="86" t="s">
        <v>12</v>
      </c>
      <c r="C8" s="86"/>
      <c r="D8" s="86"/>
      <c r="E8" s="86"/>
      <c r="F8" s="86"/>
      <c r="G8" s="86"/>
      <c r="H8" s="86"/>
      <c r="I8" s="4" t="s">
        <v>13</v>
      </c>
      <c r="J8" s="84" t="s">
        <v>14</v>
      </c>
      <c r="K8" s="84"/>
      <c r="L8" s="4" t="s">
        <v>15</v>
      </c>
      <c r="M8" s="85">
        <v>43465</v>
      </c>
      <c r="N8" s="85"/>
    </row>
    <row r="9" spans="1:15" x14ac:dyDescent="0.25">
      <c r="A9" s="3" t="s">
        <v>16</v>
      </c>
      <c r="B9" s="83" t="s">
        <v>17</v>
      </c>
      <c r="C9" s="83"/>
      <c r="D9" s="83"/>
      <c r="E9" s="83"/>
      <c r="F9" s="83"/>
      <c r="G9" s="83"/>
      <c r="H9" s="83"/>
      <c r="I9" s="83"/>
      <c r="J9" s="83"/>
      <c r="K9" s="83"/>
      <c r="L9" s="83"/>
      <c r="M9" s="83"/>
      <c r="N9" s="83"/>
    </row>
    <row r="10" spans="1:15" x14ac:dyDescent="0.25">
      <c r="A10" s="5"/>
      <c r="B10" s="6"/>
      <c r="C10" s="6"/>
      <c r="D10" s="6"/>
      <c r="E10" s="6"/>
      <c r="F10" s="6"/>
      <c r="G10" s="6"/>
      <c r="H10" s="6"/>
      <c r="I10" s="6"/>
      <c r="J10" s="6"/>
      <c r="K10" s="6"/>
      <c r="L10" s="6"/>
      <c r="M10" s="6"/>
      <c r="N10" s="6"/>
    </row>
    <row r="11" spans="1:15" s="8" customFormat="1" x14ac:dyDescent="0.25">
      <c r="A11" s="88" t="s">
        <v>18</v>
      </c>
      <c r="B11" s="89" t="s">
        <v>19</v>
      </c>
      <c r="C11" s="89"/>
      <c r="D11" s="89"/>
      <c r="E11" s="89"/>
      <c r="F11" s="89"/>
      <c r="G11" s="89"/>
      <c r="H11" s="89"/>
      <c r="I11" s="89"/>
      <c r="J11" s="89"/>
      <c r="K11" s="89"/>
      <c r="L11" s="89"/>
      <c r="M11" s="90" t="s">
        <v>20</v>
      </c>
      <c r="N11" s="90"/>
      <c r="O11" s="7"/>
    </row>
    <row r="12" spans="1:15" s="8" customFormat="1" x14ac:dyDescent="0.25">
      <c r="A12" s="88"/>
      <c r="B12" s="89"/>
      <c r="C12" s="89"/>
      <c r="D12" s="89"/>
      <c r="E12" s="89"/>
      <c r="F12" s="89"/>
      <c r="G12" s="89"/>
      <c r="H12" s="89"/>
      <c r="I12" s="89"/>
      <c r="J12" s="89"/>
      <c r="K12" s="89"/>
      <c r="L12" s="89"/>
      <c r="M12" s="9" t="s">
        <v>21</v>
      </c>
      <c r="N12" s="9" t="s">
        <v>22</v>
      </c>
      <c r="O12" s="7"/>
    </row>
    <row r="13" spans="1:15" s="8" customFormat="1" ht="23.25" customHeight="1" x14ac:dyDescent="0.25">
      <c r="A13" s="10" t="s">
        <v>23</v>
      </c>
      <c r="B13" s="87" t="s">
        <v>24</v>
      </c>
      <c r="C13" s="87"/>
      <c r="D13" s="87"/>
      <c r="E13" s="87"/>
      <c r="F13" s="87"/>
      <c r="G13" s="87"/>
      <c r="H13" s="87"/>
      <c r="I13" s="87"/>
      <c r="J13" s="87"/>
      <c r="K13" s="87"/>
      <c r="L13" s="87"/>
      <c r="M13" s="11">
        <v>43101</v>
      </c>
      <c r="N13" s="11">
        <v>43465</v>
      </c>
    </row>
    <row r="14" spans="1:15" s="8" customFormat="1" x14ac:dyDescent="0.25">
      <c r="A14" s="10" t="s">
        <v>25</v>
      </c>
      <c r="B14" s="91" t="s">
        <v>26</v>
      </c>
      <c r="C14" s="92"/>
      <c r="D14" s="92"/>
      <c r="E14" s="92"/>
      <c r="F14" s="92"/>
      <c r="G14" s="92"/>
      <c r="H14" s="92"/>
      <c r="I14" s="92"/>
      <c r="J14" s="92"/>
      <c r="K14" s="92"/>
      <c r="L14" s="93"/>
      <c r="M14" s="11">
        <v>43101</v>
      </c>
      <c r="N14" s="11">
        <v>43220</v>
      </c>
    </row>
    <row r="15" spans="1:15" s="8" customFormat="1" x14ac:dyDescent="0.25">
      <c r="A15" s="10" t="s">
        <v>27</v>
      </c>
      <c r="B15" s="91" t="s">
        <v>28</v>
      </c>
      <c r="C15" s="92"/>
      <c r="D15" s="92"/>
      <c r="E15" s="92"/>
      <c r="F15" s="92"/>
      <c r="G15" s="92"/>
      <c r="H15" s="92"/>
      <c r="I15" s="92"/>
      <c r="J15" s="92"/>
      <c r="K15" s="92"/>
      <c r="L15" s="93"/>
      <c r="M15" s="11">
        <v>43101</v>
      </c>
      <c r="N15" s="11">
        <v>43220</v>
      </c>
    </row>
    <row r="16" spans="1:15" s="8" customFormat="1" ht="12.75" customHeight="1" x14ac:dyDescent="0.25">
      <c r="A16" s="10" t="s">
        <v>29</v>
      </c>
      <c r="B16" s="87" t="s">
        <v>30</v>
      </c>
      <c r="C16" s="87"/>
      <c r="D16" s="87"/>
      <c r="E16" s="87"/>
      <c r="F16" s="87"/>
      <c r="G16" s="87"/>
      <c r="H16" s="87"/>
      <c r="I16" s="87"/>
      <c r="J16" s="87"/>
      <c r="K16" s="87"/>
      <c r="L16" s="87"/>
      <c r="M16" s="11">
        <v>43101</v>
      </c>
      <c r="N16" s="11">
        <v>43220</v>
      </c>
    </row>
    <row r="17" spans="1:14" s="8" customFormat="1" ht="12.75" customHeight="1" x14ac:dyDescent="0.25">
      <c r="A17" s="10" t="s">
        <v>31</v>
      </c>
      <c r="B17" s="87" t="s">
        <v>32</v>
      </c>
      <c r="C17" s="87"/>
      <c r="D17" s="87"/>
      <c r="E17" s="87"/>
      <c r="F17" s="87"/>
      <c r="G17" s="87"/>
      <c r="H17" s="87"/>
      <c r="I17" s="87"/>
      <c r="J17" s="87"/>
      <c r="K17" s="87"/>
      <c r="L17" s="87"/>
      <c r="M17" s="11">
        <v>43101</v>
      </c>
      <c r="N17" s="11">
        <v>43465</v>
      </c>
    </row>
    <row r="18" spans="1:14" s="8" customFormat="1" x14ac:dyDescent="0.25">
      <c r="A18" s="10" t="s">
        <v>33</v>
      </c>
      <c r="B18" s="87" t="s">
        <v>34</v>
      </c>
      <c r="C18" s="87"/>
      <c r="D18" s="87"/>
      <c r="E18" s="87"/>
      <c r="F18" s="87"/>
      <c r="G18" s="87"/>
      <c r="H18" s="87"/>
      <c r="I18" s="87"/>
      <c r="J18" s="87"/>
      <c r="K18" s="87"/>
      <c r="L18" s="87"/>
      <c r="M18" s="11">
        <v>43101</v>
      </c>
      <c r="N18" s="11">
        <v>43465</v>
      </c>
    </row>
    <row r="19" spans="1:14" s="8" customFormat="1" x14ac:dyDescent="0.25">
      <c r="A19" s="10" t="s">
        <v>35</v>
      </c>
      <c r="B19" s="87" t="s">
        <v>36</v>
      </c>
      <c r="C19" s="87"/>
      <c r="D19" s="87"/>
      <c r="E19" s="87"/>
      <c r="F19" s="87"/>
      <c r="G19" s="87"/>
      <c r="H19" s="87"/>
      <c r="I19" s="87"/>
      <c r="J19" s="87"/>
      <c r="K19" s="87"/>
      <c r="L19" s="87"/>
      <c r="M19" s="11">
        <v>43101</v>
      </c>
      <c r="N19" s="11">
        <v>43465</v>
      </c>
    </row>
    <row r="20" spans="1:14" s="8" customFormat="1" x14ac:dyDescent="0.25">
      <c r="A20" s="10" t="s">
        <v>37</v>
      </c>
      <c r="B20" s="87" t="s">
        <v>38</v>
      </c>
      <c r="C20" s="87"/>
      <c r="D20" s="87"/>
      <c r="E20" s="87"/>
      <c r="F20" s="87"/>
      <c r="G20" s="87"/>
      <c r="H20" s="87"/>
      <c r="I20" s="87"/>
      <c r="J20" s="87"/>
      <c r="K20" s="87"/>
      <c r="L20" s="87"/>
      <c r="M20" s="11">
        <v>43101</v>
      </c>
      <c r="N20" s="11">
        <v>43465</v>
      </c>
    </row>
    <row r="21" spans="1:14" s="8" customFormat="1" x14ac:dyDescent="0.25">
      <c r="A21" s="10" t="s">
        <v>39</v>
      </c>
      <c r="B21" s="87" t="s">
        <v>40</v>
      </c>
      <c r="C21" s="87"/>
      <c r="D21" s="87"/>
      <c r="E21" s="87"/>
      <c r="F21" s="87"/>
      <c r="G21" s="87"/>
      <c r="H21" s="87"/>
      <c r="I21" s="87"/>
      <c r="J21" s="87"/>
      <c r="K21" s="87"/>
      <c r="L21" s="87"/>
      <c r="M21" s="11">
        <v>43101</v>
      </c>
      <c r="N21" s="11">
        <v>43465</v>
      </c>
    </row>
    <row r="22" spans="1:14" s="8" customFormat="1" x14ac:dyDescent="0.25">
      <c r="A22" s="10" t="s">
        <v>41</v>
      </c>
      <c r="B22" s="87" t="s">
        <v>42</v>
      </c>
      <c r="C22" s="87"/>
      <c r="D22" s="87"/>
      <c r="E22" s="87"/>
      <c r="F22" s="87"/>
      <c r="G22" s="87"/>
      <c r="H22" s="87"/>
      <c r="I22" s="87"/>
      <c r="J22" s="87"/>
      <c r="K22" s="87"/>
      <c r="L22" s="87"/>
      <c r="M22" s="11">
        <v>43101</v>
      </c>
      <c r="N22" s="11">
        <v>43465</v>
      </c>
    </row>
    <row r="23" spans="1:14" s="8" customFormat="1" x14ac:dyDescent="0.25">
      <c r="A23" s="10" t="s">
        <v>43</v>
      </c>
      <c r="B23" s="87" t="s">
        <v>44</v>
      </c>
      <c r="C23" s="87"/>
      <c r="D23" s="87"/>
      <c r="E23" s="87"/>
      <c r="F23" s="87"/>
      <c r="G23" s="87"/>
      <c r="H23" s="87"/>
      <c r="I23" s="87"/>
      <c r="J23" s="87"/>
      <c r="K23" s="87"/>
      <c r="L23" s="87"/>
      <c r="M23" s="11">
        <v>43101</v>
      </c>
      <c r="N23" s="11">
        <v>43220</v>
      </c>
    </row>
    <row r="24" spans="1:14" s="8" customFormat="1" x14ac:dyDescent="0.25">
      <c r="A24" s="10" t="s">
        <v>45</v>
      </c>
      <c r="B24" s="94" t="s">
        <v>46</v>
      </c>
      <c r="C24" s="95"/>
      <c r="D24" s="95"/>
      <c r="E24" s="95"/>
      <c r="F24" s="95"/>
      <c r="G24" s="95"/>
      <c r="H24" s="95"/>
      <c r="I24" s="95"/>
      <c r="J24" s="95"/>
      <c r="K24" s="95"/>
      <c r="L24" s="96"/>
      <c r="M24" s="11">
        <v>43101</v>
      </c>
      <c r="N24" s="11">
        <v>43465</v>
      </c>
    </row>
    <row r="25" spans="1:14" s="8" customFormat="1" x14ac:dyDescent="0.25">
      <c r="A25" s="10" t="s">
        <v>47</v>
      </c>
      <c r="B25" s="87" t="s">
        <v>48</v>
      </c>
      <c r="C25" s="87"/>
      <c r="D25" s="87"/>
      <c r="E25" s="87"/>
      <c r="F25" s="87"/>
      <c r="G25" s="87"/>
      <c r="H25" s="87"/>
      <c r="I25" s="87"/>
      <c r="J25" s="87"/>
      <c r="K25" s="87"/>
      <c r="L25" s="87"/>
      <c r="M25" s="11">
        <v>43101</v>
      </c>
      <c r="N25" s="11">
        <v>43465</v>
      </c>
    </row>
    <row r="26" spans="1:14" s="8" customFormat="1" x14ac:dyDescent="0.25">
      <c r="A26" s="10" t="s">
        <v>49</v>
      </c>
      <c r="B26" s="87" t="s">
        <v>50</v>
      </c>
      <c r="C26" s="87"/>
      <c r="D26" s="87"/>
      <c r="E26" s="87"/>
      <c r="F26" s="87"/>
      <c r="G26" s="87"/>
      <c r="H26" s="87"/>
      <c r="I26" s="87"/>
      <c r="J26" s="87"/>
      <c r="K26" s="87"/>
      <c r="L26" s="87"/>
      <c r="M26" s="11">
        <v>43101</v>
      </c>
      <c r="N26" s="11">
        <v>43465</v>
      </c>
    </row>
    <row r="27" spans="1:14" s="8" customFormat="1" x14ac:dyDescent="0.25">
      <c r="A27" s="10" t="s">
        <v>51</v>
      </c>
      <c r="B27" s="87" t="s">
        <v>52</v>
      </c>
      <c r="C27" s="87"/>
      <c r="D27" s="87"/>
      <c r="E27" s="87"/>
      <c r="F27" s="87"/>
      <c r="G27" s="87"/>
      <c r="H27" s="87"/>
      <c r="I27" s="87"/>
      <c r="J27" s="87"/>
      <c r="K27" s="87"/>
      <c r="L27" s="87"/>
      <c r="M27" s="11">
        <v>43101</v>
      </c>
      <c r="N27" s="11">
        <v>43465</v>
      </c>
    </row>
    <row r="28" spans="1:14" s="8" customFormat="1" x14ac:dyDescent="0.25">
      <c r="A28" s="10" t="s">
        <v>53</v>
      </c>
      <c r="B28" s="87" t="s">
        <v>54</v>
      </c>
      <c r="C28" s="87"/>
      <c r="D28" s="87"/>
      <c r="E28" s="87"/>
      <c r="F28" s="87"/>
      <c r="G28" s="87"/>
      <c r="H28" s="87"/>
      <c r="I28" s="87"/>
      <c r="J28" s="87"/>
      <c r="K28" s="87"/>
      <c r="L28" s="87"/>
      <c r="M28" s="11">
        <v>43101</v>
      </c>
      <c r="N28" s="11">
        <v>43465</v>
      </c>
    </row>
    <row r="29" spans="1:14" s="8" customFormat="1" x14ac:dyDescent="0.25">
      <c r="A29" s="10" t="s">
        <v>55</v>
      </c>
      <c r="B29" s="87" t="s">
        <v>56</v>
      </c>
      <c r="C29" s="87"/>
      <c r="D29" s="87"/>
      <c r="E29" s="87"/>
      <c r="F29" s="87"/>
      <c r="G29" s="87"/>
      <c r="H29" s="87"/>
      <c r="I29" s="87"/>
      <c r="J29" s="87"/>
      <c r="K29" s="87"/>
      <c r="L29" s="87"/>
      <c r="M29" s="11">
        <v>43101</v>
      </c>
      <c r="N29" s="11">
        <v>43465</v>
      </c>
    </row>
    <row r="30" spans="1:14" s="8" customFormat="1" ht="12.75" customHeight="1" x14ac:dyDescent="0.25">
      <c r="A30" s="10" t="s">
        <v>57</v>
      </c>
      <c r="B30" s="97" t="s">
        <v>58</v>
      </c>
      <c r="C30" s="98"/>
      <c r="D30" s="98"/>
      <c r="E30" s="98"/>
      <c r="F30" s="98"/>
      <c r="G30" s="98"/>
      <c r="H30" s="98"/>
      <c r="I30" s="98"/>
      <c r="J30" s="98"/>
      <c r="K30" s="98"/>
      <c r="L30" s="99"/>
      <c r="M30" s="11">
        <v>43191</v>
      </c>
      <c r="N30" s="11">
        <v>43312</v>
      </c>
    </row>
    <row r="31" spans="1:14" s="8" customFormat="1" ht="12.75" customHeight="1" x14ac:dyDescent="0.25">
      <c r="A31" s="127"/>
      <c r="B31" s="128"/>
      <c r="C31" s="128"/>
      <c r="D31" s="128"/>
      <c r="E31" s="128"/>
      <c r="F31" s="128"/>
      <c r="G31" s="128"/>
      <c r="H31" s="128"/>
      <c r="I31" s="128"/>
      <c r="J31" s="128"/>
      <c r="K31" s="128"/>
      <c r="L31" s="128"/>
      <c r="M31" s="129"/>
      <c r="N31" s="129"/>
    </row>
    <row r="32" spans="1:14" s="8" customFormat="1" ht="12.75" customHeight="1" x14ac:dyDescent="0.25">
      <c r="A32" s="127"/>
      <c r="B32" s="128"/>
      <c r="C32" s="128"/>
      <c r="D32" s="128"/>
      <c r="E32" s="128"/>
      <c r="F32" s="128"/>
      <c r="G32" s="128"/>
      <c r="H32" s="128"/>
      <c r="I32" s="128"/>
      <c r="J32" s="128"/>
      <c r="K32" s="128"/>
      <c r="L32" s="128"/>
      <c r="M32" s="129"/>
      <c r="N32" s="129"/>
    </row>
    <row r="33" spans="1:14" s="8" customFormat="1" ht="12.75" customHeight="1" x14ac:dyDescent="0.25">
      <c r="A33" s="127"/>
      <c r="B33" s="128"/>
      <c r="C33" s="128"/>
      <c r="D33" s="128"/>
      <c r="E33" s="128"/>
      <c r="F33" s="128"/>
      <c r="G33" s="128"/>
      <c r="H33" s="128"/>
      <c r="I33" s="128"/>
      <c r="J33" s="128"/>
      <c r="K33" s="128"/>
      <c r="L33" s="128"/>
      <c r="M33" s="129"/>
      <c r="N33" s="129"/>
    </row>
    <row r="34" spans="1:14" s="8" customFormat="1" ht="12.75" customHeight="1" x14ac:dyDescent="0.25">
      <c r="A34" s="127"/>
      <c r="B34" s="128"/>
      <c r="C34" s="128"/>
      <c r="D34" s="128"/>
      <c r="E34" s="128"/>
      <c r="F34" s="128"/>
      <c r="G34" s="128"/>
      <c r="H34" s="128"/>
      <c r="I34" s="128"/>
      <c r="J34" s="128"/>
      <c r="K34" s="128"/>
      <c r="L34" s="128"/>
      <c r="M34" s="129"/>
      <c r="N34" s="129"/>
    </row>
    <row r="35" spans="1:14" s="8" customFormat="1" ht="12.75" customHeight="1" x14ac:dyDescent="0.25">
      <c r="A35" s="127"/>
      <c r="B35" s="128"/>
      <c r="C35" s="128"/>
      <c r="D35" s="128"/>
      <c r="E35" s="128"/>
      <c r="F35" s="128"/>
      <c r="G35" s="128"/>
      <c r="H35" s="128"/>
      <c r="I35" s="128"/>
      <c r="J35" s="128"/>
      <c r="K35" s="128"/>
      <c r="L35" s="128"/>
      <c r="M35" s="129"/>
      <c r="N35" s="129"/>
    </row>
    <row r="36" spans="1:14" s="8" customFormat="1" ht="12.75" customHeight="1" x14ac:dyDescent="0.25">
      <c r="A36" s="127"/>
      <c r="B36" s="128"/>
      <c r="C36" s="128"/>
      <c r="D36" s="128"/>
      <c r="E36" s="128"/>
      <c r="F36" s="128"/>
      <c r="G36" s="128"/>
      <c r="H36" s="128"/>
      <c r="I36" s="128"/>
      <c r="J36" s="128"/>
      <c r="K36" s="128"/>
      <c r="L36" s="128"/>
      <c r="M36" s="129"/>
      <c r="N36" s="129"/>
    </row>
    <row r="37" spans="1:14" s="8" customFormat="1" ht="12.75" customHeight="1" x14ac:dyDescent="0.25">
      <c r="A37" s="127"/>
      <c r="B37" s="128"/>
      <c r="C37" s="128"/>
      <c r="D37" s="128"/>
      <c r="E37" s="128"/>
      <c r="F37" s="128"/>
      <c r="G37" s="128"/>
      <c r="H37" s="128"/>
      <c r="I37" s="128"/>
      <c r="J37" s="128"/>
      <c r="K37" s="128"/>
      <c r="L37" s="128"/>
      <c r="M37" s="129"/>
      <c r="N37" s="129"/>
    </row>
    <row r="40" spans="1:14" x14ac:dyDescent="0.25">
      <c r="A40" s="89" t="s">
        <v>59</v>
      </c>
      <c r="B40" s="89"/>
      <c r="C40" s="89"/>
      <c r="D40" s="89"/>
      <c r="E40" s="89"/>
      <c r="F40" s="89"/>
      <c r="G40" s="89"/>
      <c r="H40" s="89"/>
      <c r="I40" s="89"/>
      <c r="J40" s="89"/>
      <c r="K40" s="89"/>
      <c r="L40" s="89"/>
      <c r="M40" s="89"/>
      <c r="N40" s="89"/>
    </row>
    <row r="41" spans="1:14" x14ac:dyDescent="0.25">
      <c r="A41" s="12"/>
      <c r="B41" s="12" t="s">
        <v>60</v>
      </c>
      <c r="C41" s="13">
        <v>43130</v>
      </c>
      <c r="D41" s="13">
        <v>43159</v>
      </c>
      <c r="E41" s="13">
        <v>43189</v>
      </c>
      <c r="F41" s="13">
        <v>43220</v>
      </c>
      <c r="G41" s="13">
        <v>43250</v>
      </c>
      <c r="H41" s="13">
        <v>43281</v>
      </c>
      <c r="I41" s="13">
        <v>43311</v>
      </c>
      <c r="J41" s="13">
        <v>43342</v>
      </c>
      <c r="K41" s="13">
        <v>43373</v>
      </c>
      <c r="L41" s="13">
        <v>43403</v>
      </c>
      <c r="M41" s="13">
        <v>43434</v>
      </c>
      <c r="N41" s="13">
        <v>43464</v>
      </c>
    </row>
    <row r="42" spans="1:14" x14ac:dyDescent="0.25">
      <c r="A42" s="14" t="s">
        <v>61</v>
      </c>
      <c r="B42" s="87" t="s">
        <v>62</v>
      </c>
      <c r="C42" s="87"/>
      <c r="D42" s="87"/>
      <c r="E42" s="87"/>
      <c r="F42" s="87"/>
      <c r="G42" s="87"/>
      <c r="H42" s="87"/>
      <c r="I42" s="87"/>
      <c r="J42" s="87"/>
      <c r="K42" s="87"/>
      <c r="L42" s="87"/>
      <c r="M42" s="87"/>
      <c r="N42" s="87"/>
    </row>
    <row r="43" spans="1:14" ht="25.5" x14ac:dyDescent="0.25">
      <c r="A43" s="14" t="s">
        <v>63</v>
      </c>
      <c r="B43" s="87" t="s">
        <v>64</v>
      </c>
      <c r="C43" s="87"/>
      <c r="D43" s="87"/>
      <c r="E43" s="87"/>
      <c r="F43" s="87"/>
      <c r="G43" s="87"/>
      <c r="H43" s="87"/>
      <c r="I43" s="87"/>
      <c r="J43" s="87"/>
      <c r="K43" s="87"/>
      <c r="L43" s="87"/>
      <c r="M43" s="87"/>
      <c r="N43" s="87"/>
    </row>
    <row r="44" spans="1:14" x14ac:dyDescent="0.25">
      <c r="A44" s="14" t="s">
        <v>65</v>
      </c>
      <c r="B44" s="87" t="s">
        <v>66</v>
      </c>
      <c r="C44" s="130"/>
      <c r="D44" s="130"/>
      <c r="E44" s="130"/>
      <c r="F44" s="130"/>
      <c r="G44" s="130"/>
      <c r="H44" s="130"/>
      <c r="I44" s="130"/>
      <c r="J44" s="130"/>
      <c r="K44" s="130"/>
      <c r="L44" s="130"/>
      <c r="M44" s="130"/>
      <c r="N44" s="130"/>
    </row>
    <row r="45" spans="1:14" x14ac:dyDescent="0.25">
      <c r="A45" s="14" t="s">
        <v>67</v>
      </c>
      <c r="B45" s="71"/>
      <c r="C45" s="16">
        <v>8.3000000000000004E-2</v>
      </c>
      <c r="D45" s="17">
        <f>C45*2</f>
        <v>0.16600000000000001</v>
      </c>
      <c r="E45" s="17">
        <f>C45*3</f>
        <v>0.249</v>
      </c>
      <c r="F45" s="17">
        <f>$C$45*4</f>
        <v>0.33200000000000002</v>
      </c>
      <c r="G45" s="17">
        <f>$C$45*5</f>
        <v>0.41500000000000004</v>
      </c>
      <c r="H45" s="17">
        <f>$C$45*6</f>
        <v>0.498</v>
      </c>
      <c r="I45" s="17">
        <f>$C$45*7</f>
        <v>0.58100000000000007</v>
      </c>
      <c r="J45" s="17">
        <f>$C$45*8</f>
        <v>0.66400000000000003</v>
      </c>
      <c r="K45" s="17">
        <f>$C$45*9</f>
        <v>0.747</v>
      </c>
      <c r="L45" s="17">
        <f>$C$45*10</f>
        <v>0.83000000000000007</v>
      </c>
      <c r="M45" s="17">
        <f>$C$45*11</f>
        <v>0.91300000000000003</v>
      </c>
      <c r="N45" s="17">
        <f>$C$45*12</f>
        <v>0.996</v>
      </c>
    </row>
    <row r="46" spans="1:14" x14ac:dyDescent="0.25">
      <c r="A46" s="18"/>
      <c r="B46" s="18"/>
      <c r="C46" s="18"/>
      <c r="D46" s="18"/>
      <c r="E46" s="18"/>
      <c r="F46" s="18"/>
      <c r="G46" s="18"/>
      <c r="H46" s="18"/>
      <c r="I46" s="18"/>
      <c r="J46" s="18"/>
      <c r="K46" s="18"/>
      <c r="L46" s="18"/>
      <c r="M46" s="18"/>
      <c r="N46" s="18"/>
    </row>
    <row r="47" spans="1:14" x14ac:dyDescent="0.25">
      <c r="A47" s="89" t="s">
        <v>59</v>
      </c>
      <c r="B47" s="89"/>
      <c r="C47" s="89"/>
      <c r="D47" s="89"/>
      <c r="E47" s="89"/>
      <c r="F47" s="89"/>
      <c r="G47" s="89"/>
      <c r="H47" s="89"/>
      <c r="I47" s="89"/>
      <c r="J47" s="89"/>
      <c r="K47" s="89"/>
      <c r="L47" s="89"/>
      <c r="M47" s="89"/>
      <c r="N47" s="89"/>
    </row>
    <row r="48" spans="1:14" x14ac:dyDescent="0.25">
      <c r="A48" s="12"/>
      <c r="B48" s="12" t="s">
        <v>60</v>
      </c>
      <c r="C48" s="13">
        <v>43130</v>
      </c>
      <c r="D48" s="13">
        <v>43159</v>
      </c>
      <c r="E48" s="13">
        <v>43189</v>
      </c>
      <c r="F48" s="13">
        <v>43220</v>
      </c>
      <c r="G48" s="13">
        <v>43250</v>
      </c>
      <c r="H48" s="13">
        <v>43281</v>
      </c>
      <c r="I48" s="13">
        <v>43311</v>
      </c>
      <c r="J48" s="13">
        <v>43342</v>
      </c>
      <c r="K48" s="13">
        <v>43373</v>
      </c>
      <c r="L48" s="13">
        <v>43403</v>
      </c>
      <c r="M48" s="13">
        <v>43434</v>
      </c>
      <c r="N48" s="13">
        <v>43464</v>
      </c>
    </row>
    <row r="49" spans="1:14" x14ac:dyDescent="0.25">
      <c r="A49" s="14" t="s">
        <v>61</v>
      </c>
      <c r="B49" s="87" t="s">
        <v>68</v>
      </c>
      <c r="C49" s="87"/>
      <c r="D49" s="87"/>
      <c r="E49" s="87"/>
      <c r="F49" s="87"/>
      <c r="G49" s="87"/>
      <c r="H49" s="87"/>
      <c r="I49" s="87"/>
      <c r="J49" s="87"/>
      <c r="K49" s="87"/>
      <c r="L49" s="87"/>
      <c r="M49" s="87"/>
      <c r="N49" s="87"/>
    </row>
    <row r="50" spans="1:14" ht="25.5" x14ac:dyDescent="0.25">
      <c r="A50" s="14" t="s">
        <v>63</v>
      </c>
      <c r="B50" s="87" t="s">
        <v>69</v>
      </c>
      <c r="C50" s="87"/>
      <c r="D50" s="87"/>
      <c r="E50" s="87"/>
      <c r="F50" s="87"/>
      <c r="G50" s="87"/>
      <c r="H50" s="87"/>
      <c r="I50" s="87"/>
      <c r="J50" s="87"/>
      <c r="K50" s="87"/>
      <c r="L50" s="87"/>
      <c r="M50" s="87"/>
      <c r="N50" s="87"/>
    </row>
    <row r="51" spans="1:14" x14ac:dyDescent="0.25">
      <c r="A51" s="14" t="s">
        <v>65</v>
      </c>
      <c r="B51" s="87" t="s">
        <v>70</v>
      </c>
      <c r="C51" s="87"/>
      <c r="D51" s="87"/>
      <c r="E51" s="87"/>
      <c r="F51" s="87"/>
      <c r="G51" s="87"/>
      <c r="H51" s="87"/>
      <c r="I51" s="87"/>
      <c r="J51" s="87"/>
      <c r="K51" s="87"/>
      <c r="L51" s="87"/>
      <c r="M51" s="87"/>
      <c r="N51" s="87"/>
    </row>
    <row r="52" spans="1:14" x14ac:dyDescent="0.25">
      <c r="A52" s="14" t="s">
        <v>67</v>
      </c>
      <c r="B52" s="71"/>
      <c r="C52" s="19">
        <v>0.08</v>
      </c>
      <c r="D52" s="17">
        <v>0.17</v>
      </c>
      <c r="E52" s="17">
        <v>0.25</v>
      </c>
      <c r="F52" s="17">
        <v>0.33</v>
      </c>
      <c r="G52" s="17">
        <v>0.42</v>
      </c>
      <c r="H52" s="17">
        <v>0.5</v>
      </c>
      <c r="I52" s="17">
        <v>0.57999999999999996</v>
      </c>
      <c r="J52" s="17">
        <v>0.66</v>
      </c>
      <c r="K52" s="17">
        <v>0.75</v>
      </c>
      <c r="L52" s="17">
        <v>0.83</v>
      </c>
      <c r="M52" s="17">
        <v>0.91</v>
      </c>
      <c r="N52" s="17">
        <f>$C$45*12</f>
        <v>0.996</v>
      </c>
    </row>
    <row r="54" spans="1:14" ht="15" x14ac:dyDescent="0.25">
      <c r="A54" s="20" t="s">
        <v>71</v>
      </c>
      <c r="B54" s="103" t="s">
        <v>72</v>
      </c>
      <c r="C54" s="104"/>
      <c r="D54" s="104"/>
      <c r="E54" s="104"/>
      <c r="F54" s="104"/>
      <c r="G54" s="104"/>
      <c r="H54"/>
    </row>
  </sheetData>
  <mergeCells count="44">
    <mergeCell ref="B54:G54"/>
    <mergeCell ref="B43:N43"/>
    <mergeCell ref="B44:N44"/>
    <mergeCell ref="A47:N47"/>
    <mergeCell ref="B49:N49"/>
    <mergeCell ref="B50:N50"/>
    <mergeCell ref="B51:N51"/>
    <mergeCell ref="B42:N42"/>
    <mergeCell ref="B21:L21"/>
    <mergeCell ref="B22:L22"/>
    <mergeCell ref="B23:L23"/>
    <mergeCell ref="B24:L24"/>
    <mergeCell ref="B25:L25"/>
    <mergeCell ref="B26:L26"/>
    <mergeCell ref="B27:L27"/>
    <mergeCell ref="B28:L28"/>
    <mergeCell ref="B29:L29"/>
    <mergeCell ref="B30:L30"/>
    <mergeCell ref="A40:N40"/>
    <mergeCell ref="B20:L20"/>
    <mergeCell ref="B9:N9"/>
    <mergeCell ref="A11:A12"/>
    <mergeCell ref="B11:L12"/>
    <mergeCell ref="M11:N11"/>
    <mergeCell ref="B13:L13"/>
    <mergeCell ref="B14:L14"/>
    <mergeCell ref="B15:L15"/>
    <mergeCell ref="B16:L16"/>
    <mergeCell ref="B17:L17"/>
    <mergeCell ref="B18:L18"/>
    <mergeCell ref="B19:L19"/>
    <mergeCell ref="B5:C5"/>
    <mergeCell ref="B6:N6"/>
    <mergeCell ref="B7:K7"/>
    <mergeCell ref="M7:N7"/>
    <mergeCell ref="B8:H8"/>
    <mergeCell ref="J8:K8"/>
    <mergeCell ref="M8:N8"/>
    <mergeCell ref="B1:N1"/>
    <mergeCell ref="A2:N2"/>
    <mergeCell ref="A3:B3"/>
    <mergeCell ref="C3:N3"/>
    <mergeCell ref="A4:F4"/>
    <mergeCell ref="G4:N4"/>
  </mergeCells>
  <dataValidations disablePrompts="1" count="14">
    <dataValidation allowBlank="1" showInputMessage="1" promptTitle="Siglas junto a numero progresivo" prompt="Anota aquí siglas de tu área a la izquierda y un número con dos digitos a la derecha p.e. Dirección de Participación Ciudadana: DPC01 Contraloria General: CG01 " sqref="A13:A37"/>
    <dataValidation type="date" allowBlank="1" showInputMessage="1" showErrorMessage="1" errorTitle="Formato de fecha" error="Anota la fecha en el formato: dd/mm/aaaa" promptTitle="Formato de fecha" prompt="Anota la fecha en el formato: dd/mm/aaaa" sqref="M13:N37">
      <formula1>43101</formula1>
      <formula2>43465</formula2>
    </dataValidation>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42:N42"/>
    <dataValidation allowBlank="1" showInputMessage="1" promptTitle="Describe y explica indicador" prompt="Explica en qué consiste lo que se va a medir y cómo se van a obtener los datos." sqref="B44:N44 B51:N51"/>
    <dataValidation allowBlank="1" showInputMessage="1" promptTitle="Nombra el indicador de desempeño" prompt="Tasa de cumplimiento, porcentaje, memoria de evento, evento realizado, reporte de investigación, número de personas capacitadas, etc. " sqref="B43:N43 B50:N50"/>
    <dataValidation allowBlank="1" showInputMessage="1" promptTitle="Descripción de entregable" prompt="Describe aquí en qué consiste el producto, material, servicio o evento producto del presente proceso o proyecto." sqref="B49:N49"/>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[10]Validaciones!#REF!</xm:f>
          </x14:formula1>
          <xm:sqref>B54:G54</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24"/>
  <sheetViews>
    <sheetView view="pageBreakPreview" zoomScale="110" zoomScaleNormal="119" zoomScaleSheetLayoutView="110" zoomScalePageLayoutView="120" workbookViewId="0">
      <pane ySplit="4" topLeftCell="A5" activePane="bottomLeft" state="frozen"/>
      <selection activeCell="A19" sqref="A19"/>
      <selection pane="bottomLeft" activeCell="A19" sqref="A19"/>
    </sheetView>
  </sheetViews>
  <sheetFormatPr baseColWidth="10" defaultColWidth="10.85546875" defaultRowHeight="15" x14ac:dyDescent="0.25"/>
  <cols>
    <col min="1" max="1" width="15.7109375" style="42" customWidth="1"/>
    <col min="2" max="2" width="29.7109375" style="42" customWidth="1"/>
    <col min="3" max="4" width="24.140625" style="42" customWidth="1"/>
    <col min="5" max="5" width="7.42578125" style="42" bestFit="1" customWidth="1"/>
    <col min="6" max="6" width="7.28515625" style="42" bestFit="1" customWidth="1"/>
    <col min="7" max="7" width="5.85546875" style="42" bestFit="1" customWidth="1"/>
    <col min="8" max="9" width="6.5703125" style="42" bestFit="1" customWidth="1"/>
    <col min="10" max="12" width="7.28515625" style="42" bestFit="1" customWidth="1"/>
    <col min="13" max="13" width="5.5703125" style="42" bestFit="1" customWidth="1"/>
    <col min="14" max="14" width="5.42578125" style="42" bestFit="1" customWidth="1"/>
    <col min="15" max="15" width="5.140625" style="42" bestFit="1" customWidth="1"/>
    <col min="16" max="16" width="5.5703125" style="42" bestFit="1" customWidth="1"/>
    <col min="17" max="17" width="5.140625" style="42" bestFit="1" customWidth="1"/>
    <col min="18" max="16384" width="10.85546875" style="42"/>
  </cols>
  <sheetData>
    <row r="1" spans="1:17" s="1" customFormat="1" ht="33" customHeight="1" x14ac:dyDescent="0.25">
      <c r="D1" s="28" t="s">
        <v>1</v>
      </c>
      <c r="E1" s="29"/>
      <c r="F1" s="29"/>
      <c r="G1" s="29"/>
      <c r="H1" s="29"/>
      <c r="I1" s="29"/>
      <c r="J1" s="29"/>
      <c r="K1" s="29"/>
      <c r="L1" s="29"/>
      <c r="M1" s="29"/>
      <c r="N1" s="29"/>
      <c r="O1" s="29"/>
      <c r="P1" s="29"/>
      <c r="Q1" s="29"/>
    </row>
    <row r="2" spans="1:17" s="1" customFormat="1" ht="33" customHeight="1" x14ac:dyDescent="0.25">
      <c r="B2" s="30"/>
      <c r="C2" s="30"/>
      <c r="D2" s="30" t="s">
        <v>73</v>
      </c>
      <c r="F2" s="30"/>
      <c r="G2" s="30"/>
      <c r="H2" s="30"/>
      <c r="I2" s="30"/>
      <c r="J2" s="30"/>
      <c r="K2" s="30"/>
      <c r="L2" s="30"/>
      <c r="M2" s="30"/>
      <c r="N2" s="30"/>
      <c r="O2" s="30"/>
      <c r="P2" s="30"/>
      <c r="Q2" s="30"/>
    </row>
    <row r="3" spans="1:17" s="1" customFormat="1" ht="31.5" customHeight="1" x14ac:dyDescent="0.25">
      <c r="A3" s="31" t="s">
        <v>74</v>
      </c>
      <c r="B3" s="31"/>
      <c r="C3" s="108" t="s">
        <v>267</v>
      </c>
      <c r="D3" s="109"/>
      <c r="E3" s="110"/>
      <c r="F3" s="111" t="s">
        <v>76</v>
      </c>
      <c r="G3" s="112"/>
      <c r="H3" s="112"/>
      <c r="I3" s="112"/>
      <c r="J3" s="112"/>
      <c r="K3" s="112"/>
      <c r="L3" s="112"/>
      <c r="M3" s="112"/>
      <c r="N3" s="112"/>
      <c r="O3" s="112"/>
      <c r="P3" s="112"/>
      <c r="Q3" s="112"/>
    </row>
    <row r="4" spans="1:17" s="1" customFormat="1" ht="12.75"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25.5" x14ac:dyDescent="0.25">
      <c r="A5" s="33" t="s">
        <v>249</v>
      </c>
      <c r="B5" s="33" t="s">
        <v>250</v>
      </c>
      <c r="C5" s="34" t="s">
        <v>122</v>
      </c>
      <c r="D5" s="35" t="s">
        <v>123</v>
      </c>
      <c r="E5" s="36">
        <f>SUM(F5:Q5)</f>
        <v>520000</v>
      </c>
      <c r="F5" s="37"/>
      <c r="G5" s="37"/>
      <c r="H5" s="37"/>
      <c r="I5" s="37">
        <v>60000</v>
      </c>
      <c r="J5" s="37">
        <v>70000</v>
      </c>
      <c r="K5" s="37">
        <v>260000</v>
      </c>
      <c r="L5" s="37">
        <v>130000</v>
      </c>
      <c r="M5" s="37"/>
      <c r="N5" s="37"/>
      <c r="O5" s="37"/>
      <c r="P5" s="37"/>
      <c r="Q5" s="37"/>
    </row>
    <row r="6" spans="1:17" s="1" customFormat="1" ht="12.75" x14ac:dyDescent="0.25">
      <c r="A6" s="33" t="s">
        <v>249</v>
      </c>
      <c r="B6" s="33"/>
      <c r="C6" s="34" t="s">
        <v>268</v>
      </c>
      <c r="D6" s="35" t="s">
        <v>269</v>
      </c>
      <c r="E6" s="36">
        <f t="shared" ref="E6:E22" si="0">SUM(F6:Q6)</f>
        <v>120000</v>
      </c>
      <c r="F6" s="37"/>
      <c r="G6" s="37"/>
      <c r="H6" s="37"/>
      <c r="I6" s="37">
        <v>30000</v>
      </c>
      <c r="J6" s="37">
        <v>60000</v>
      </c>
      <c r="K6" s="37"/>
      <c r="L6" s="37">
        <v>30000</v>
      </c>
      <c r="M6" s="37"/>
      <c r="N6" s="37"/>
      <c r="O6" s="37"/>
      <c r="P6" s="37"/>
      <c r="Q6" s="37"/>
    </row>
    <row r="7" spans="1:17" s="1" customFormat="1" ht="12.75" x14ac:dyDescent="0.25">
      <c r="A7" s="39"/>
      <c r="B7" s="39"/>
      <c r="C7" s="38"/>
      <c r="D7" s="35"/>
      <c r="E7" s="36">
        <f t="shared" si="0"/>
        <v>0</v>
      </c>
      <c r="F7" s="37"/>
      <c r="G7" s="37"/>
      <c r="H7" s="37"/>
      <c r="I7" s="37"/>
      <c r="J7" s="37"/>
      <c r="K7" s="37"/>
      <c r="L7" s="37"/>
      <c r="M7" s="37"/>
      <c r="N7" s="37"/>
      <c r="O7" s="37"/>
      <c r="P7" s="37"/>
      <c r="Q7" s="37"/>
    </row>
    <row r="8" spans="1:17" s="1" customFormat="1" ht="12.75" x14ac:dyDescent="0.25">
      <c r="A8" s="39"/>
      <c r="B8" s="39"/>
      <c r="C8" s="38"/>
      <c r="D8" s="35"/>
      <c r="E8" s="36">
        <f t="shared" si="0"/>
        <v>0</v>
      </c>
      <c r="F8" s="37"/>
      <c r="G8" s="37"/>
      <c r="H8" s="37"/>
      <c r="I8" s="37"/>
      <c r="J8" s="37"/>
      <c r="K8" s="37"/>
      <c r="L8" s="37"/>
      <c r="M8" s="37"/>
      <c r="N8" s="37"/>
      <c r="O8" s="37"/>
      <c r="P8" s="37"/>
      <c r="Q8" s="37"/>
    </row>
    <row r="9" spans="1:17" s="1" customFormat="1" ht="12.75" x14ac:dyDescent="0.25">
      <c r="A9" s="39"/>
      <c r="B9" s="39"/>
      <c r="C9" s="38"/>
      <c r="D9" s="35"/>
      <c r="E9" s="36">
        <f t="shared" si="0"/>
        <v>0</v>
      </c>
      <c r="F9" s="37"/>
      <c r="G9" s="37"/>
      <c r="H9" s="37"/>
      <c r="I9" s="37"/>
      <c r="J9" s="37"/>
      <c r="K9" s="37"/>
      <c r="L9" s="37"/>
      <c r="M9" s="37"/>
      <c r="N9" s="37"/>
      <c r="O9" s="37"/>
      <c r="P9" s="37"/>
      <c r="Q9" s="37"/>
    </row>
    <row r="10" spans="1:17" s="1" customFormat="1" ht="12.75" x14ac:dyDescent="0.25">
      <c r="A10" s="39"/>
      <c r="B10" s="39"/>
      <c r="C10" s="38"/>
      <c r="D10" s="35"/>
      <c r="E10" s="36">
        <f t="shared" si="0"/>
        <v>0</v>
      </c>
      <c r="F10" s="37"/>
      <c r="G10" s="37"/>
      <c r="H10" s="37"/>
      <c r="I10" s="37"/>
      <c r="J10" s="37"/>
      <c r="K10" s="37"/>
      <c r="L10" s="37"/>
      <c r="M10" s="37"/>
      <c r="N10" s="37"/>
      <c r="O10" s="37"/>
      <c r="P10" s="37"/>
      <c r="Q10" s="37"/>
    </row>
    <row r="11" spans="1:17" s="1" customFormat="1" ht="12.75" x14ac:dyDescent="0.25">
      <c r="A11" s="39"/>
      <c r="B11" s="39"/>
      <c r="C11" s="38"/>
      <c r="D11" s="35"/>
      <c r="E11" s="36">
        <f t="shared" si="0"/>
        <v>0</v>
      </c>
      <c r="F11" s="37"/>
      <c r="G11" s="37"/>
      <c r="H11" s="37"/>
      <c r="I11" s="37"/>
      <c r="J11" s="37"/>
      <c r="K11" s="37"/>
      <c r="L11" s="37"/>
      <c r="M11" s="37"/>
      <c r="N11" s="37"/>
      <c r="O11" s="37"/>
      <c r="P11" s="37"/>
      <c r="Q11" s="37"/>
    </row>
    <row r="12" spans="1:17" s="1" customFormat="1" ht="12.75" x14ac:dyDescent="0.25">
      <c r="A12" s="39"/>
      <c r="B12" s="39"/>
      <c r="C12" s="38"/>
      <c r="D12" s="35"/>
      <c r="E12" s="36">
        <f t="shared" si="0"/>
        <v>0</v>
      </c>
      <c r="F12" s="37"/>
      <c r="G12" s="37"/>
      <c r="H12" s="37"/>
      <c r="I12" s="37"/>
      <c r="J12" s="37"/>
      <c r="K12" s="37"/>
      <c r="L12" s="37"/>
      <c r="M12" s="37"/>
      <c r="N12" s="37"/>
      <c r="O12" s="37"/>
      <c r="P12" s="37"/>
      <c r="Q12" s="37"/>
    </row>
    <row r="13" spans="1:17" s="1" customFormat="1" ht="12.75" x14ac:dyDescent="0.25">
      <c r="A13" s="39"/>
      <c r="B13" s="39"/>
      <c r="C13" s="38"/>
      <c r="D13" s="35"/>
      <c r="E13" s="36">
        <f t="shared" si="0"/>
        <v>0</v>
      </c>
      <c r="F13" s="37"/>
      <c r="G13" s="37"/>
      <c r="H13" s="37"/>
      <c r="I13" s="37"/>
      <c r="J13" s="37"/>
      <c r="K13" s="37"/>
      <c r="L13" s="37"/>
      <c r="M13" s="37"/>
      <c r="N13" s="37"/>
      <c r="O13" s="37"/>
      <c r="P13" s="37"/>
      <c r="Q13" s="37"/>
    </row>
    <row r="14" spans="1:17" s="1" customFormat="1" ht="12.75" x14ac:dyDescent="0.25">
      <c r="A14" s="39"/>
      <c r="B14" s="39"/>
      <c r="C14" s="38"/>
      <c r="D14" s="35"/>
      <c r="E14" s="36">
        <f t="shared" si="0"/>
        <v>0</v>
      </c>
      <c r="F14" s="37"/>
      <c r="G14" s="37"/>
      <c r="H14" s="37"/>
      <c r="I14" s="37"/>
      <c r="J14" s="37"/>
      <c r="K14" s="37"/>
      <c r="L14" s="37"/>
      <c r="M14" s="37"/>
      <c r="N14" s="37"/>
      <c r="O14" s="37"/>
      <c r="P14" s="37"/>
      <c r="Q14" s="37"/>
    </row>
    <row r="15" spans="1:17" s="1" customFormat="1" ht="12.75" x14ac:dyDescent="0.25">
      <c r="A15" s="39"/>
      <c r="B15" s="39"/>
      <c r="C15" s="38"/>
      <c r="D15" s="35"/>
      <c r="E15" s="36">
        <f t="shared" si="0"/>
        <v>0</v>
      </c>
      <c r="F15" s="37"/>
      <c r="G15" s="37"/>
      <c r="H15" s="37"/>
      <c r="I15" s="37"/>
      <c r="J15" s="37"/>
      <c r="K15" s="37"/>
      <c r="L15" s="37"/>
      <c r="M15" s="37"/>
      <c r="N15" s="37"/>
      <c r="O15" s="37"/>
      <c r="P15" s="37"/>
      <c r="Q15" s="37"/>
    </row>
    <row r="16" spans="1:17" s="1" customFormat="1" ht="12.75" x14ac:dyDescent="0.25">
      <c r="A16" s="39"/>
      <c r="B16" s="39"/>
      <c r="C16" s="38"/>
      <c r="D16" s="35"/>
      <c r="E16" s="36">
        <f t="shared" si="0"/>
        <v>0</v>
      </c>
      <c r="F16" s="37"/>
      <c r="G16" s="37"/>
      <c r="H16" s="37"/>
      <c r="I16" s="37"/>
      <c r="J16" s="37"/>
      <c r="K16" s="37"/>
      <c r="L16" s="37"/>
      <c r="M16" s="37"/>
      <c r="N16" s="37"/>
      <c r="O16" s="37"/>
      <c r="P16" s="37"/>
      <c r="Q16" s="37"/>
    </row>
    <row r="17" spans="1:17" s="1" customFormat="1" ht="12.75" x14ac:dyDescent="0.25">
      <c r="A17" s="39"/>
      <c r="B17" s="39"/>
      <c r="C17" s="38"/>
      <c r="D17" s="35"/>
      <c r="E17" s="36">
        <f t="shared" si="0"/>
        <v>0</v>
      </c>
      <c r="F17" s="37"/>
      <c r="G17" s="37"/>
      <c r="H17" s="37"/>
      <c r="I17" s="37"/>
      <c r="J17" s="37"/>
      <c r="K17" s="37"/>
      <c r="L17" s="37"/>
      <c r="M17" s="37"/>
      <c r="N17" s="37"/>
      <c r="O17" s="37"/>
      <c r="P17" s="37"/>
      <c r="Q17" s="37"/>
    </row>
    <row r="18" spans="1:17" s="1" customFormat="1" ht="12.75" x14ac:dyDescent="0.25">
      <c r="A18" s="39"/>
      <c r="B18" s="39"/>
      <c r="C18" s="38"/>
      <c r="D18" s="35"/>
      <c r="E18" s="36">
        <f t="shared" si="0"/>
        <v>0</v>
      </c>
      <c r="F18" s="37"/>
      <c r="G18" s="37"/>
      <c r="H18" s="37"/>
      <c r="I18" s="37"/>
      <c r="J18" s="37"/>
      <c r="K18" s="37"/>
      <c r="L18" s="37"/>
      <c r="M18" s="37"/>
      <c r="N18" s="37"/>
      <c r="O18" s="37"/>
      <c r="P18" s="37"/>
      <c r="Q18" s="37"/>
    </row>
    <row r="19" spans="1:17" s="1" customFormat="1" ht="12.75" x14ac:dyDescent="0.25">
      <c r="A19" s="39"/>
      <c r="B19" s="39"/>
      <c r="C19" s="38"/>
      <c r="D19" s="35"/>
      <c r="E19" s="36">
        <f t="shared" si="0"/>
        <v>0</v>
      </c>
      <c r="F19" s="37"/>
      <c r="G19" s="37"/>
      <c r="H19" s="37"/>
      <c r="I19" s="37"/>
      <c r="J19" s="37"/>
      <c r="K19" s="37"/>
      <c r="L19" s="37"/>
      <c r="M19" s="37"/>
      <c r="N19" s="37"/>
      <c r="O19" s="37"/>
      <c r="P19" s="37"/>
      <c r="Q19" s="37"/>
    </row>
    <row r="20" spans="1:17" s="1" customFormat="1" ht="12.75" x14ac:dyDescent="0.25">
      <c r="A20" s="39"/>
      <c r="B20" s="39"/>
      <c r="C20" s="38"/>
      <c r="D20" s="35"/>
      <c r="E20" s="36">
        <f t="shared" si="0"/>
        <v>0</v>
      </c>
      <c r="F20" s="37"/>
      <c r="G20" s="37"/>
      <c r="H20" s="37"/>
      <c r="I20" s="37"/>
      <c r="J20" s="37"/>
      <c r="K20" s="37"/>
      <c r="L20" s="37"/>
      <c r="M20" s="37"/>
      <c r="N20" s="37"/>
      <c r="O20" s="37"/>
      <c r="P20" s="37"/>
      <c r="Q20" s="37"/>
    </row>
    <row r="21" spans="1:17" s="1" customFormat="1" ht="12.75" x14ac:dyDescent="0.25">
      <c r="A21" s="39"/>
      <c r="B21" s="39"/>
      <c r="C21" s="38"/>
      <c r="D21" s="35"/>
      <c r="E21" s="36">
        <f t="shared" si="0"/>
        <v>0</v>
      </c>
      <c r="F21" s="37"/>
      <c r="G21" s="37"/>
      <c r="H21" s="37"/>
      <c r="I21" s="37"/>
      <c r="J21" s="37"/>
      <c r="K21" s="37"/>
      <c r="L21" s="37"/>
      <c r="M21" s="37"/>
      <c r="N21" s="37"/>
      <c r="O21" s="37"/>
      <c r="P21" s="37"/>
      <c r="Q21" s="37"/>
    </row>
    <row r="22" spans="1:17" s="1" customFormat="1" ht="12.75" x14ac:dyDescent="0.25">
      <c r="A22" s="39"/>
      <c r="B22" s="39"/>
      <c r="C22" s="38"/>
      <c r="D22" s="35"/>
      <c r="E22" s="36">
        <f t="shared" si="0"/>
        <v>0</v>
      </c>
      <c r="F22" s="37"/>
      <c r="G22" s="37"/>
      <c r="H22" s="37"/>
      <c r="I22" s="37"/>
      <c r="J22" s="37"/>
      <c r="K22" s="37"/>
      <c r="L22" s="37"/>
      <c r="M22" s="37"/>
      <c r="N22" s="37"/>
      <c r="O22" s="37"/>
      <c r="P22" s="37"/>
      <c r="Q22" s="37"/>
    </row>
    <row r="23" spans="1:17" s="1" customFormat="1" ht="12.75" x14ac:dyDescent="0.25">
      <c r="E23" s="40"/>
      <c r="F23" s="40"/>
      <c r="G23" s="40"/>
      <c r="H23" s="40"/>
      <c r="I23" s="40"/>
      <c r="J23" s="40"/>
      <c r="K23" s="40"/>
      <c r="L23" s="40"/>
      <c r="M23" s="40"/>
      <c r="N23" s="40"/>
      <c r="O23" s="40"/>
      <c r="P23" s="40"/>
      <c r="Q23" s="40"/>
    </row>
    <row r="24" spans="1:17" s="1" customFormat="1" ht="12.75" x14ac:dyDescent="0.25">
      <c r="E24" s="41">
        <f>SUM(F24:Q24)</f>
        <v>640000</v>
      </c>
      <c r="F24" s="41">
        <f>SUM(F5:F22)</f>
        <v>0</v>
      </c>
      <c r="G24" s="41">
        <f t="shared" ref="G24:Q24" si="1">SUM(G5:G22)</f>
        <v>0</v>
      </c>
      <c r="H24" s="41">
        <f t="shared" si="1"/>
        <v>0</v>
      </c>
      <c r="I24" s="41">
        <f t="shared" si="1"/>
        <v>90000</v>
      </c>
      <c r="J24" s="41">
        <f t="shared" si="1"/>
        <v>130000</v>
      </c>
      <c r="K24" s="41">
        <f t="shared" si="1"/>
        <v>260000</v>
      </c>
      <c r="L24" s="41">
        <f t="shared" si="1"/>
        <v>160000</v>
      </c>
      <c r="M24" s="41">
        <f t="shared" si="1"/>
        <v>0</v>
      </c>
      <c r="N24" s="41">
        <f t="shared" si="1"/>
        <v>0</v>
      </c>
      <c r="O24" s="41">
        <f t="shared" si="1"/>
        <v>0</v>
      </c>
      <c r="P24" s="41">
        <f t="shared" si="1"/>
        <v>0</v>
      </c>
      <c r="Q24" s="41">
        <f t="shared" si="1"/>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2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134" scale="75"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D5:D22</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69"/>
  <sheetViews>
    <sheetView showGridLines="0" view="pageLayout" zoomScale="115" zoomScaleNormal="120" zoomScaleSheetLayoutView="115" zoomScalePageLayoutView="115" workbookViewId="0">
      <selection activeCell="A62" sqref="A62:N67"/>
    </sheetView>
  </sheetViews>
  <sheetFormatPr baseColWidth="10" defaultColWidth="9.140625" defaultRowHeight="12.75" x14ac:dyDescent="0.25"/>
  <cols>
    <col min="1" max="1" width="24.28515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5.25" customHeight="1" x14ac:dyDescent="0.25">
      <c r="B1" s="73" t="s">
        <v>0</v>
      </c>
      <c r="C1" s="73"/>
      <c r="D1" s="73"/>
      <c r="E1" s="73"/>
      <c r="F1" s="73"/>
      <c r="G1" s="73"/>
      <c r="H1" s="73"/>
      <c r="I1" s="73"/>
      <c r="J1" s="73"/>
      <c r="K1" s="73"/>
      <c r="L1" s="73"/>
      <c r="M1" s="73"/>
      <c r="N1" s="73"/>
    </row>
    <row r="2" spans="1:15" ht="15.75" x14ac:dyDescent="0.25">
      <c r="A2" s="74" t="s">
        <v>1</v>
      </c>
      <c r="B2" s="74"/>
      <c r="C2" s="74"/>
      <c r="D2" s="74"/>
      <c r="E2" s="74"/>
      <c r="F2" s="74"/>
      <c r="G2" s="74"/>
      <c r="H2" s="74"/>
      <c r="I2" s="74"/>
      <c r="J2" s="74"/>
      <c r="K2" s="74"/>
      <c r="L2" s="74"/>
      <c r="M2" s="74"/>
      <c r="N2" s="74"/>
    </row>
    <row r="3" spans="1:15" x14ac:dyDescent="0.25">
      <c r="A3" s="75" t="s">
        <v>2</v>
      </c>
      <c r="B3" s="76"/>
      <c r="C3" s="77" t="s">
        <v>270</v>
      </c>
      <c r="D3" s="78"/>
      <c r="E3" s="78"/>
      <c r="F3" s="78"/>
      <c r="G3" s="78"/>
      <c r="H3" s="78"/>
      <c r="I3" s="78"/>
      <c r="J3" s="78"/>
      <c r="K3" s="78"/>
      <c r="L3" s="78"/>
      <c r="M3" s="78"/>
      <c r="N3" s="79"/>
    </row>
    <row r="4" spans="1:15" x14ac:dyDescent="0.25">
      <c r="A4" s="75" t="s">
        <v>4</v>
      </c>
      <c r="B4" s="80"/>
      <c r="C4" s="80"/>
      <c r="D4" s="80"/>
      <c r="E4" s="80"/>
      <c r="F4" s="80"/>
      <c r="G4" s="84" t="s">
        <v>271</v>
      </c>
      <c r="H4" s="84"/>
      <c r="I4" s="84"/>
      <c r="J4" s="84"/>
      <c r="K4" s="84"/>
      <c r="L4" s="84"/>
      <c r="M4" s="84"/>
      <c r="N4" s="84"/>
    </row>
    <row r="5" spans="1:15" x14ac:dyDescent="0.25">
      <c r="A5" s="2"/>
      <c r="B5" s="82"/>
      <c r="C5" s="82"/>
    </row>
    <row r="6" spans="1:15" x14ac:dyDescent="0.25">
      <c r="A6" s="3" t="s">
        <v>6</v>
      </c>
      <c r="B6" s="83" t="s">
        <v>272</v>
      </c>
      <c r="C6" s="83"/>
      <c r="D6" s="83"/>
      <c r="E6" s="83"/>
      <c r="F6" s="83"/>
      <c r="G6" s="83"/>
      <c r="H6" s="83"/>
      <c r="I6" s="83"/>
      <c r="J6" s="83"/>
      <c r="K6" s="83"/>
      <c r="L6" s="83"/>
      <c r="M6" s="83"/>
      <c r="N6" s="83"/>
    </row>
    <row r="7" spans="1:15" ht="25.5" x14ac:dyDescent="0.25">
      <c r="A7" s="3" t="s">
        <v>8</v>
      </c>
      <c r="B7" s="84" t="s">
        <v>273</v>
      </c>
      <c r="C7" s="84"/>
      <c r="D7" s="84"/>
      <c r="E7" s="84"/>
      <c r="F7" s="84"/>
      <c r="G7" s="84"/>
      <c r="H7" s="84"/>
      <c r="I7" s="84"/>
      <c r="J7" s="84"/>
      <c r="K7" s="84"/>
      <c r="L7" s="4" t="s">
        <v>10</v>
      </c>
      <c r="M7" s="85">
        <v>43101</v>
      </c>
      <c r="N7" s="85"/>
    </row>
    <row r="8" spans="1:15" ht="25.5" x14ac:dyDescent="0.25">
      <c r="A8" s="3" t="s">
        <v>11</v>
      </c>
      <c r="B8" s="86" t="s">
        <v>274</v>
      </c>
      <c r="C8" s="86"/>
      <c r="D8" s="86"/>
      <c r="E8" s="86"/>
      <c r="F8" s="86"/>
      <c r="G8" s="86"/>
      <c r="H8" s="86"/>
      <c r="I8" s="4" t="s">
        <v>13</v>
      </c>
      <c r="J8" s="84" t="s">
        <v>14</v>
      </c>
      <c r="K8" s="84"/>
      <c r="L8" s="4" t="s">
        <v>15</v>
      </c>
      <c r="M8" s="85">
        <v>43343</v>
      </c>
      <c r="N8" s="85"/>
    </row>
    <row r="9" spans="1:15" x14ac:dyDescent="0.25">
      <c r="A9" s="3" t="s">
        <v>16</v>
      </c>
      <c r="B9" s="83" t="s">
        <v>17</v>
      </c>
      <c r="C9" s="83"/>
      <c r="D9" s="83"/>
      <c r="E9" s="83"/>
      <c r="F9" s="83"/>
      <c r="G9" s="83"/>
      <c r="H9" s="83"/>
      <c r="I9" s="83"/>
      <c r="J9" s="83"/>
      <c r="K9" s="83"/>
      <c r="L9" s="83"/>
      <c r="M9" s="83"/>
      <c r="N9" s="83"/>
    </row>
    <row r="10" spans="1:15" x14ac:dyDescent="0.25">
      <c r="A10" s="5"/>
      <c r="B10" s="6"/>
      <c r="C10" s="6"/>
      <c r="D10" s="6"/>
      <c r="E10" s="6"/>
      <c r="F10" s="6"/>
      <c r="G10" s="6"/>
      <c r="H10" s="6"/>
      <c r="I10" s="6"/>
      <c r="J10" s="6"/>
      <c r="K10" s="6"/>
      <c r="L10" s="6"/>
      <c r="M10" s="6"/>
      <c r="N10" s="6"/>
    </row>
    <row r="11" spans="1:15" s="8" customFormat="1" x14ac:dyDescent="0.25">
      <c r="A11" s="88" t="s">
        <v>18</v>
      </c>
      <c r="B11" s="89" t="s">
        <v>19</v>
      </c>
      <c r="C11" s="89"/>
      <c r="D11" s="89"/>
      <c r="E11" s="89"/>
      <c r="F11" s="89"/>
      <c r="G11" s="89"/>
      <c r="H11" s="89"/>
      <c r="I11" s="89"/>
      <c r="J11" s="89"/>
      <c r="K11" s="89"/>
      <c r="L11" s="89"/>
      <c r="M11" s="90" t="s">
        <v>20</v>
      </c>
      <c r="N11" s="90"/>
      <c r="O11" s="7"/>
    </row>
    <row r="12" spans="1:15" s="8" customFormat="1" x14ac:dyDescent="0.25">
      <c r="A12" s="88"/>
      <c r="B12" s="89"/>
      <c r="C12" s="89"/>
      <c r="D12" s="89"/>
      <c r="E12" s="89"/>
      <c r="F12" s="89"/>
      <c r="G12" s="89"/>
      <c r="H12" s="89"/>
      <c r="I12" s="89"/>
      <c r="J12" s="89"/>
      <c r="K12" s="89"/>
      <c r="L12" s="89"/>
      <c r="M12" s="9" t="s">
        <v>21</v>
      </c>
      <c r="N12" s="9" t="s">
        <v>22</v>
      </c>
      <c r="O12" s="7"/>
    </row>
    <row r="13" spans="1:15" s="8" customFormat="1" x14ac:dyDescent="0.25">
      <c r="A13" s="21" t="s">
        <v>275</v>
      </c>
      <c r="B13" s="87" t="s">
        <v>276</v>
      </c>
      <c r="C13" s="87"/>
      <c r="D13" s="87"/>
      <c r="E13" s="87"/>
      <c r="F13" s="87"/>
      <c r="G13" s="87"/>
      <c r="H13" s="87"/>
      <c r="I13" s="87"/>
      <c r="J13" s="87"/>
      <c r="K13" s="87"/>
      <c r="L13" s="87"/>
      <c r="M13" s="11">
        <v>43101</v>
      </c>
      <c r="N13" s="11">
        <v>43281</v>
      </c>
    </row>
    <row r="14" spans="1:15" s="8" customFormat="1" x14ac:dyDescent="0.25">
      <c r="A14" s="21" t="s">
        <v>277</v>
      </c>
      <c r="B14" s="87" t="s">
        <v>278</v>
      </c>
      <c r="C14" s="87"/>
      <c r="D14" s="87"/>
      <c r="E14" s="87"/>
      <c r="F14" s="87"/>
      <c r="G14" s="87"/>
      <c r="H14" s="87"/>
      <c r="I14" s="87"/>
      <c r="J14" s="87"/>
      <c r="K14" s="87"/>
      <c r="L14" s="87"/>
      <c r="M14" s="11">
        <v>43101</v>
      </c>
      <c r="N14" s="11">
        <v>43159</v>
      </c>
    </row>
    <row r="15" spans="1:15" s="8" customFormat="1" x14ac:dyDescent="0.25">
      <c r="A15" s="21" t="s">
        <v>279</v>
      </c>
      <c r="B15" s="87" t="s">
        <v>280</v>
      </c>
      <c r="C15" s="87"/>
      <c r="D15" s="87"/>
      <c r="E15" s="87"/>
      <c r="F15" s="87"/>
      <c r="G15" s="87"/>
      <c r="H15" s="87"/>
      <c r="I15" s="87"/>
      <c r="J15" s="87"/>
      <c r="K15" s="87"/>
      <c r="L15" s="87"/>
      <c r="M15" s="11">
        <v>43101</v>
      </c>
      <c r="N15" s="11">
        <v>43281</v>
      </c>
    </row>
    <row r="16" spans="1:15" s="8" customFormat="1" x14ac:dyDescent="0.25">
      <c r="A16" s="21" t="s">
        <v>281</v>
      </c>
      <c r="B16" s="87" t="s">
        <v>282</v>
      </c>
      <c r="C16" s="87"/>
      <c r="D16" s="87"/>
      <c r="E16" s="87"/>
      <c r="F16" s="87"/>
      <c r="G16" s="87"/>
      <c r="H16" s="87"/>
      <c r="I16" s="87"/>
      <c r="J16" s="87"/>
      <c r="K16" s="87"/>
      <c r="L16" s="87"/>
      <c r="M16" s="11">
        <v>43101</v>
      </c>
      <c r="N16" s="11">
        <v>43281</v>
      </c>
    </row>
    <row r="17" spans="1:14" s="8" customFormat="1" x14ac:dyDescent="0.25">
      <c r="A17" s="21" t="s">
        <v>283</v>
      </c>
      <c r="B17" s="87" t="s">
        <v>284</v>
      </c>
      <c r="C17" s="87"/>
      <c r="D17" s="87"/>
      <c r="E17" s="87"/>
      <c r="F17" s="87"/>
      <c r="G17" s="87"/>
      <c r="H17" s="87"/>
      <c r="I17" s="87"/>
      <c r="J17" s="87"/>
      <c r="K17" s="87"/>
      <c r="L17" s="87"/>
      <c r="M17" s="11">
        <v>43101</v>
      </c>
      <c r="N17" s="11">
        <v>43281</v>
      </c>
    </row>
    <row r="18" spans="1:14" s="8" customFormat="1" x14ac:dyDescent="0.25">
      <c r="A18" s="21" t="s">
        <v>285</v>
      </c>
      <c r="B18" s="87" t="s">
        <v>286</v>
      </c>
      <c r="C18" s="87"/>
      <c r="D18" s="87"/>
      <c r="E18" s="87"/>
      <c r="F18" s="87"/>
      <c r="G18" s="87"/>
      <c r="H18" s="87"/>
      <c r="I18" s="87"/>
      <c r="J18" s="87"/>
      <c r="K18" s="87"/>
      <c r="L18" s="87"/>
      <c r="M18" s="11">
        <v>43132</v>
      </c>
      <c r="N18" s="11">
        <v>43281</v>
      </c>
    </row>
    <row r="19" spans="1:14" s="8" customFormat="1" x14ac:dyDescent="0.25">
      <c r="A19" s="21" t="s">
        <v>287</v>
      </c>
      <c r="B19" s="87" t="s">
        <v>288</v>
      </c>
      <c r="C19" s="87"/>
      <c r="D19" s="87"/>
      <c r="E19" s="87"/>
      <c r="F19" s="87"/>
      <c r="G19" s="87"/>
      <c r="H19" s="87"/>
      <c r="I19" s="87"/>
      <c r="J19" s="87"/>
      <c r="K19" s="87"/>
      <c r="L19" s="87"/>
      <c r="M19" s="11">
        <v>43160</v>
      </c>
      <c r="N19" s="11">
        <v>43281</v>
      </c>
    </row>
    <row r="20" spans="1:14" s="8" customFormat="1" x14ac:dyDescent="0.25">
      <c r="A20" s="21" t="s">
        <v>289</v>
      </c>
      <c r="B20" s="87" t="s">
        <v>290</v>
      </c>
      <c r="C20" s="87"/>
      <c r="D20" s="87"/>
      <c r="E20" s="87"/>
      <c r="F20" s="87"/>
      <c r="G20" s="87"/>
      <c r="H20" s="87"/>
      <c r="I20" s="87"/>
      <c r="J20" s="87"/>
      <c r="K20" s="87"/>
      <c r="L20" s="87"/>
      <c r="M20" s="11">
        <v>43101</v>
      </c>
      <c r="N20" s="11">
        <v>43235</v>
      </c>
    </row>
    <row r="21" spans="1:14" s="8" customFormat="1" ht="27" customHeight="1" x14ac:dyDescent="0.25">
      <c r="A21" s="10" t="s">
        <v>291</v>
      </c>
      <c r="B21" s="87" t="s">
        <v>292</v>
      </c>
      <c r="C21" s="87"/>
      <c r="D21" s="87"/>
      <c r="E21" s="87"/>
      <c r="F21" s="87"/>
      <c r="G21" s="87"/>
      <c r="H21" s="87"/>
      <c r="I21" s="87"/>
      <c r="J21" s="87"/>
      <c r="K21" s="87"/>
      <c r="L21" s="87"/>
      <c r="M21" s="11">
        <v>43160</v>
      </c>
      <c r="N21" s="11">
        <v>43220</v>
      </c>
    </row>
    <row r="22" spans="1:14" s="8" customFormat="1" x14ac:dyDescent="0.25">
      <c r="A22" s="21" t="s">
        <v>293</v>
      </c>
      <c r="B22" s="87" t="s">
        <v>294</v>
      </c>
      <c r="C22" s="87"/>
      <c r="D22" s="87"/>
      <c r="E22" s="87"/>
      <c r="F22" s="87"/>
      <c r="G22" s="87"/>
      <c r="H22" s="87"/>
      <c r="I22" s="87"/>
      <c r="J22" s="87"/>
      <c r="K22" s="87"/>
      <c r="L22" s="87"/>
      <c r="M22" s="11">
        <v>43101</v>
      </c>
      <c r="N22" s="11">
        <v>43281</v>
      </c>
    </row>
    <row r="23" spans="1:14" s="8" customFormat="1" x14ac:dyDescent="0.25">
      <c r="A23" s="21" t="s">
        <v>295</v>
      </c>
      <c r="B23" s="87" t="s">
        <v>296</v>
      </c>
      <c r="C23" s="87"/>
      <c r="D23" s="87"/>
      <c r="E23" s="87"/>
      <c r="F23" s="87"/>
      <c r="G23" s="87"/>
      <c r="H23" s="87"/>
      <c r="I23" s="87"/>
      <c r="J23" s="87"/>
      <c r="K23" s="87"/>
      <c r="L23" s="87"/>
      <c r="M23" s="11">
        <v>43101</v>
      </c>
      <c r="N23" s="11">
        <v>43281</v>
      </c>
    </row>
    <row r="24" spans="1:14" s="8" customFormat="1" x14ac:dyDescent="0.25">
      <c r="A24" s="21" t="s">
        <v>297</v>
      </c>
      <c r="B24" s="87" t="s">
        <v>298</v>
      </c>
      <c r="C24" s="87"/>
      <c r="D24" s="87"/>
      <c r="E24" s="87"/>
      <c r="F24" s="87"/>
      <c r="G24" s="87"/>
      <c r="H24" s="87"/>
      <c r="I24" s="87"/>
      <c r="J24" s="87"/>
      <c r="K24" s="87"/>
      <c r="L24" s="87"/>
      <c r="M24" s="11">
        <v>43221</v>
      </c>
      <c r="N24" s="11">
        <v>43235</v>
      </c>
    </row>
    <row r="25" spans="1:14" s="8" customFormat="1" x14ac:dyDescent="0.25">
      <c r="A25" s="21" t="s">
        <v>299</v>
      </c>
      <c r="B25" s="87" t="s">
        <v>300</v>
      </c>
      <c r="C25" s="87"/>
      <c r="D25" s="87"/>
      <c r="E25" s="87"/>
      <c r="F25" s="87"/>
      <c r="G25" s="87"/>
      <c r="H25" s="87"/>
      <c r="I25" s="87"/>
      <c r="J25" s="87"/>
      <c r="K25" s="87"/>
      <c r="L25" s="87"/>
      <c r="M25" s="11">
        <v>43235</v>
      </c>
      <c r="N25" s="11">
        <v>43281</v>
      </c>
    </row>
    <row r="26" spans="1:14" s="8" customFormat="1" x14ac:dyDescent="0.25">
      <c r="A26" s="21" t="s">
        <v>301</v>
      </c>
      <c r="B26" s="87" t="s">
        <v>302</v>
      </c>
      <c r="C26" s="87"/>
      <c r="D26" s="87"/>
      <c r="E26" s="87"/>
      <c r="F26" s="87"/>
      <c r="G26" s="87"/>
      <c r="H26" s="87"/>
      <c r="I26" s="87"/>
      <c r="J26" s="87"/>
      <c r="K26" s="87"/>
      <c r="L26" s="87"/>
      <c r="M26" s="11">
        <v>43282</v>
      </c>
      <c r="N26" s="11">
        <v>43283</v>
      </c>
    </row>
    <row r="27" spans="1:14" s="8" customFormat="1" x14ac:dyDescent="0.25">
      <c r="A27" s="21" t="s">
        <v>303</v>
      </c>
      <c r="B27" s="87" t="s">
        <v>304</v>
      </c>
      <c r="C27" s="87"/>
      <c r="D27" s="87"/>
      <c r="E27" s="87"/>
      <c r="F27" s="87"/>
      <c r="G27" s="87"/>
      <c r="H27" s="87"/>
      <c r="I27" s="87"/>
      <c r="J27" s="87"/>
      <c r="K27" s="87"/>
      <c r="L27" s="87"/>
      <c r="M27" s="11">
        <v>43296</v>
      </c>
      <c r="N27" s="11">
        <v>43312</v>
      </c>
    </row>
    <row r="28" spans="1:14" s="8" customFormat="1" x14ac:dyDescent="0.25">
      <c r="A28" s="21" t="s">
        <v>305</v>
      </c>
      <c r="B28" s="87" t="s">
        <v>306</v>
      </c>
      <c r="C28" s="87"/>
      <c r="D28" s="87"/>
      <c r="E28" s="87"/>
      <c r="F28" s="87"/>
      <c r="G28" s="87"/>
      <c r="H28" s="87"/>
      <c r="I28" s="87"/>
      <c r="J28" s="87"/>
      <c r="K28" s="87"/>
      <c r="L28" s="87"/>
      <c r="M28" s="11">
        <v>43101</v>
      </c>
      <c r="N28" s="11">
        <v>43296</v>
      </c>
    </row>
    <row r="29" spans="1:14" s="8" customFormat="1" x14ac:dyDescent="0.25">
      <c r="A29" s="21" t="s">
        <v>307</v>
      </c>
      <c r="B29" s="87" t="s">
        <v>308</v>
      </c>
      <c r="C29" s="87"/>
      <c r="D29" s="87"/>
      <c r="E29" s="87"/>
      <c r="F29" s="87"/>
      <c r="G29" s="87"/>
      <c r="H29" s="87"/>
      <c r="I29" s="87"/>
      <c r="J29" s="87"/>
      <c r="K29" s="87"/>
      <c r="L29" s="87"/>
      <c r="M29" s="11">
        <v>43101</v>
      </c>
      <c r="N29" s="11">
        <v>43131</v>
      </c>
    </row>
    <row r="30" spans="1:14" s="8" customFormat="1" x14ac:dyDescent="0.25">
      <c r="A30" s="21" t="s">
        <v>309</v>
      </c>
      <c r="B30" s="113" t="s">
        <v>310</v>
      </c>
      <c r="C30" s="113"/>
      <c r="D30" s="113"/>
      <c r="E30" s="113"/>
      <c r="F30" s="113"/>
      <c r="G30" s="113"/>
      <c r="H30" s="113"/>
      <c r="I30" s="113"/>
      <c r="J30" s="113"/>
      <c r="K30" s="113"/>
      <c r="L30" s="113"/>
      <c r="M30" s="11">
        <v>43101</v>
      </c>
      <c r="N30" s="11">
        <v>43343</v>
      </c>
    </row>
    <row r="32" spans="1:14" x14ac:dyDescent="0.25">
      <c r="A32" s="89" t="s">
        <v>59</v>
      </c>
      <c r="B32" s="89"/>
      <c r="C32" s="89"/>
      <c r="D32" s="89"/>
      <c r="E32" s="89"/>
      <c r="F32" s="89"/>
      <c r="G32" s="89"/>
      <c r="H32" s="89"/>
      <c r="I32" s="89"/>
      <c r="J32" s="89"/>
      <c r="K32" s="89"/>
      <c r="L32" s="89"/>
      <c r="M32" s="89"/>
      <c r="N32" s="89"/>
    </row>
    <row r="33" spans="1:14" x14ac:dyDescent="0.25">
      <c r="A33" s="12"/>
      <c r="B33" s="12" t="s">
        <v>60</v>
      </c>
      <c r="C33" s="13">
        <v>43130</v>
      </c>
      <c r="D33" s="13">
        <v>43159</v>
      </c>
      <c r="E33" s="13">
        <v>43189</v>
      </c>
      <c r="F33" s="13">
        <v>43220</v>
      </c>
      <c r="G33" s="13">
        <v>43250</v>
      </c>
      <c r="H33" s="13">
        <v>43281</v>
      </c>
      <c r="I33" s="13">
        <v>43311</v>
      </c>
      <c r="J33" s="13">
        <v>43342</v>
      </c>
      <c r="K33" s="13">
        <v>43373</v>
      </c>
      <c r="L33" s="13">
        <v>43403</v>
      </c>
      <c r="M33" s="13">
        <v>43434</v>
      </c>
      <c r="N33" s="13">
        <v>43464</v>
      </c>
    </row>
    <row r="34" spans="1:14" ht="25.5" customHeight="1" x14ac:dyDescent="0.25">
      <c r="A34" s="14" t="s">
        <v>61</v>
      </c>
      <c r="B34" s="87" t="s">
        <v>311</v>
      </c>
      <c r="C34" s="87"/>
      <c r="D34" s="87"/>
      <c r="E34" s="87"/>
      <c r="F34" s="87"/>
      <c r="G34" s="87"/>
      <c r="H34" s="87"/>
      <c r="I34" s="87"/>
      <c r="J34" s="87"/>
      <c r="K34" s="87"/>
      <c r="L34" s="87"/>
      <c r="M34" s="87"/>
      <c r="N34" s="87"/>
    </row>
    <row r="35" spans="1:14" ht="25.5" x14ac:dyDescent="0.25">
      <c r="A35" s="14" t="s">
        <v>63</v>
      </c>
      <c r="B35" s="87" t="s">
        <v>312</v>
      </c>
      <c r="C35" s="87"/>
      <c r="D35" s="87"/>
      <c r="E35" s="87"/>
      <c r="F35" s="87"/>
      <c r="G35" s="87"/>
      <c r="H35" s="87"/>
      <c r="I35" s="87"/>
      <c r="J35" s="87"/>
      <c r="K35" s="87"/>
      <c r="L35" s="87"/>
      <c r="M35" s="87"/>
      <c r="N35" s="87"/>
    </row>
    <row r="36" spans="1:14" ht="25.5" customHeight="1" x14ac:dyDescent="0.25">
      <c r="A36" s="14" t="s">
        <v>65</v>
      </c>
      <c r="B36" s="87" t="s">
        <v>313</v>
      </c>
      <c r="C36" s="87"/>
      <c r="D36" s="87"/>
      <c r="E36" s="87"/>
      <c r="F36" s="87"/>
      <c r="G36" s="87"/>
      <c r="H36" s="87"/>
      <c r="I36" s="87"/>
      <c r="J36" s="87"/>
      <c r="K36" s="87"/>
      <c r="L36" s="87"/>
      <c r="M36" s="87"/>
      <c r="N36" s="87"/>
    </row>
    <row r="37" spans="1:14" x14ac:dyDescent="0.25">
      <c r="A37" s="14" t="s">
        <v>67</v>
      </c>
      <c r="B37" s="71"/>
      <c r="C37" s="17">
        <v>0.2</v>
      </c>
      <c r="D37" s="17">
        <v>0.3</v>
      </c>
      <c r="E37" s="17">
        <v>0.4</v>
      </c>
      <c r="F37" s="17">
        <v>0.6</v>
      </c>
      <c r="G37" s="17">
        <v>0.8</v>
      </c>
      <c r="H37" s="17">
        <v>1</v>
      </c>
      <c r="I37" s="17"/>
      <c r="J37" s="17"/>
      <c r="K37" s="17"/>
      <c r="L37" s="17"/>
      <c r="M37" s="17"/>
      <c r="N37" s="17"/>
    </row>
    <row r="38" spans="1:14" x14ac:dyDescent="0.25">
      <c r="A38" s="18"/>
      <c r="B38" s="18"/>
      <c r="C38" s="18"/>
      <c r="D38" s="18"/>
      <c r="E38" s="18"/>
      <c r="F38" s="18"/>
      <c r="G38" s="18"/>
      <c r="H38" s="18"/>
      <c r="I38" s="18"/>
      <c r="J38" s="18"/>
      <c r="K38" s="18"/>
      <c r="L38" s="18"/>
      <c r="M38" s="18"/>
      <c r="N38" s="18"/>
    </row>
    <row r="39" spans="1:14" x14ac:dyDescent="0.25">
      <c r="A39" s="89" t="s">
        <v>59</v>
      </c>
      <c r="B39" s="89"/>
      <c r="C39" s="89"/>
      <c r="D39" s="89"/>
      <c r="E39" s="89"/>
      <c r="F39" s="89"/>
      <c r="G39" s="89"/>
      <c r="H39" s="89"/>
      <c r="I39" s="89"/>
      <c r="J39" s="89"/>
      <c r="K39" s="89"/>
      <c r="L39" s="89"/>
      <c r="M39" s="89"/>
      <c r="N39" s="89"/>
    </row>
    <row r="40" spans="1:14" x14ac:dyDescent="0.25">
      <c r="A40" s="12"/>
      <c r="B40" s="12" t="s">
        <v>60</v>
      </c>
      <c r="C40" s="13">
        <v>43130</v>
      </c>
      <c r="D40" s="13">
        <v>43159</v>
      </c>
      <c r="E40" s="13">
        <v>43189</v>
      </c>
      <c r="F40" s="13">
        <v>43220</v>
      </c>
      <c r="G40" s="13">
        <v>43250</v>
      </c>
      <c r="H40" s="13">
        <v>43281</v>
      </c>
      <c r="I40" s="13">
        <v>43311</v>
      </c>
      <c r="J40" s="13">
        <v>43342</v>
      </c>
      <c r="K40" s="13">
        <v>43373</v>
      </c>
      <c r="L40" s="13">
        <v>43403</v>
      </c>
      <c r="M40" s="13">
        <v>43434</v>
      </c>
      <c r="N40" s="13">
        <v>43464</v>
      </c>
    </row>
    <row r="41" spans="1:14" ht="24" customHeight="1" x14ac:dyDescent="0.25">
      <c r="A41" s="14" t="s">
        <v>61</v>
      </c>
      <c r="B41" s="87" t="s">
        <v>314</v>
      </c>
      <c r="C41" s="87"/>
      <c r="D41" s="87"/>
      <c r="E41" s="87"/>
      <c r="F41" s="87"/>
      <c r="G41" s="87"/>
      <c r="H41" s="87"/>
      <c r="I41" s="87"/>
      <c r="J41" s="87"/>
      <c r="K41" s="87"/>
      <c r="L41" s="87"/>
      <c r="M41" s="87"/>
      <c r="N41" s="87"/>
    </row>
    <row r="42" spans="1:14" ht="25.5" x14ac:dyDescent="0.25">
      <c r="A42" s="14" t="s">
        <v>63</v>
      </c>
      <c r="B42" s="87" t="s">
        <v>315</v>
      </c>
      <c r="C42" s="87"/>
      <c r="D42" s="87"/>
      <c r="E42" s="87"/>
      <c r="F42" s="87"/>
      <c r="G42" s="87"/>
      <c r="H42" s="87"/>
      <c r="I42" s="87"/>
      <c r="J42" s="87"/>
      <c r="K42" s="87"/>
      <c r="L42" s="87"/>
      <c r="M42" s="87"/>
      <c r="N42" s="87"/>
    </row>
    <row r="43" spans="1:14" ht="25.5" x14ac:dyDescent="0.25">
      <c r="A43" s="14" t="s">
        <v>65</v>
      </c>
      <c r="B43" s="87" t="s">
        <v>316</v>
      </c>
      <c r="C43" s="87"/>
      <c r="D43" s="87"/>
      <c r="E43" s="87"/>
      <c r="F43" s="87"/>
      <c r="G43" s="87"/>
      <c r="H43" s="87"/>
      <c r="I43" s="87"/>
      <c r="J43" s="87"/>
      <c r="K43" s="87"/>
      <c r="L43" s="87"/>
      <c r="M43" s="87"/>
      <c r="N43" s="87"/>
    </row>
    <row r="44" spans="1:14" x14ac:dyDescent="0.25">
      <c r="A44" s="14" t="s">
        <v>67</v>
      </c>
      <c r="B44" s="71"/>
      <c r="C44" s="17">
        <v>0.1</v>
      </c>
      <c r="D44" s="17">
        <v>0.2</v>
      </c>
      <c r="E44" s="17">
        <v>0.5</v>
      </c>
      <c r="F44" s="17">
        <v>0.8</v>
      </c>
      <c r="G44" s="17">
        <v>1</v>
      </c>
      <c r="H44" s="17"/>
      <c r="I44" s="17"/>
      <c r="J44" s="17"/>
      <c r="K44" s="17"/>
      <c r="L44" s="17"/>
      <c r="M44" s="17"/>
      <c r="N44" s="17"/>
    </row>
    <row r="45" spans="1:14" x14ac:dyDescent="0.25">
      <c r="A45" s="18"/>
      <c r="B45" s="18"/>
      <c r="C45" s="18"/>
      <c r="D45" s="18"/>
      <c r="E45" s="18"/>
      <c r="F45" s="18"/>
      <c r="G45" s="18"/>
      <c r="H45" s="18"/>
      <c r="I45" s="18"/>
      <c r="J45" s="18"/>
      <c r="K45" s="18"/>
      <c r="L45" s="18"/>
      <c r="M45" s="18"/>
      <c r="N45" s="18"/>
    </row>
    <row r="46" spans="1:14" x14ac:dyDescent="0.25">
      <c r="A46" s="89" t="s">
        <v>59</v>
      </c>
      <c r="B46" s="89"/>
      <c r="C46" s="89"/>
      <c r="D46" s="89"/>
      <c r="E46" s="89"/>
      <c r="F46" s="89"/>
      <c r="G46" s="89"/>
      <c r="H46" s="89"/>
      <c r="I46" s="89"/>
      <c r="J46" s="89"/>
      <c r="K46" s="89"/>
      <c r="L46" s="89"/>
      <c r="M46" s="89"/>
      <c r="N46" s="89"/>
    </row>
    <row r="47" spans="1:14" x14ac:dyDescent="0.25">
      <c r="A47" s="12"/>
      <c r="B47" s="12" t="s">
        <v>60</v>
      </c>
      <c r="C47" s="13">
        <v>43130</v>
      </c>
      <c r="D47" s="13">
        <v>43159</v>
      </c>
      <c r="E47" s="13">
        <v>43189</v>
      </c>
      <c r="F47" s="13">
        <v>43220</v>
      </c>
      <c r="G47" s="13">
        <v>43250</v>
      </c>
      <c r="H47" s="13">
        <v>43281</v>
      </c>
      <c r="I47" s="13">
        <v>43311</v>
      </c>
      <c r="J47" s="13">
        <v>43342</v>
      </c>
      <c r="K47" s="13">
        <v>43373</v>
      </c>
      <c r="L47" s="13">
        <v>43403</v>
      </c>
      <c r="M47" s="13">
        <v>43434</v>
      </c>
      <c r="N47" s="13">
        <v>43464</v>
      </c>
    </row>
    <row r="48" spans="1:14" x14ac:dyDescent="0.25">
      <c r="A48" s="14" t="s">
        <v>61</v>
      </c>
      <c r="B48" s="87" t="s">
        <v>298</v>
      </c>
      <c r="C48" s="87"/>
      <c r="D48" s="87"/>
      <c r="E48" s="87"/>
      <c r="F48" s="87"/>
      <c r="G48" s="87"/>
      <c r="H48" s="87"/>
      <c r="I48" s="87"/>
      <c r="J48" s="87"/>
      <c r="K48" s="87"/>
      <c r="L48" s="87"/>
      <c r="M48" s="87"/>
      <c r="N48" s="87"/>
    </row>
    <row r="49" spans="1:14" ht="25.5" x14ac:dyDescent="0.25">
      <c r="A49" s="14" t="s">
        <v>63</v>
      </c>
      <c r="B49" s="87" t="s">
        <v>317</v>
      </c>
      <c r="C49" s="87"/>
      <c r="D49" s="87"/>
      <c r="E49" s="87"/>
      <c r="F49" s="87"/>
      <c r="G49" s="87"/>
      <c r="H49" s="87"/>
      <c r="I49" s="87"/>
      <c r="J49" s="87"/>
      <c r="K49" s="87"/>
      <c r="L49" s="87"/>
      <c r="M49" s="87"/>
      <c r="N49" s="87"/>
    </row>
    <row r="50" spans="1:14" ht="25.5" x14ac:dyDescent="0.25">
      <c r="A50" s="14" t="s">
        <v>65</v>
      </c>
      <c r="B50" s="87" t="s">
        <v>318</v>
      </c>
      <c r="C50" s="87"/>
      <c r="D50" s="87"/>
      <c r="E50" s="87"/>
      <c r="F50" s="87"/>
      <c r="G50" s="87"/>
      <c r="H50" s="87"/>
      <c r="I50" s="87"/>
      <c r="J50" s="87"/>
      <c r="K50" s="87"/>
      <c r="L50" s="87"/>
      <c r="M50" s="87"/>
      <c r="N50" s="87"/>
    </row>
    <row r="51" spans="1:14" x14ac:dyDescent="0.25">
      <c r="A51" s="14" t="s">
        <v>67</v>
      </c>
      <c r="B51" s="71"/>
      <c r="C51" s="17"/>
      <c r="D51" s="17"/>
      <c r="E51" s="17"/>
      <c r="F51" s="17"/>
      <c r="G51" s="17">
        <v>1</v>
      </c>
      <c r="H51" s="17"/>
      <c r="I51" s="17"/>
      <c r="J51" s="17"/>
      <c r="K51" s="17"/>
      <c r="L51" s="17"/>
      <c r="M51" s="17"/>
      <c r="N51" s="17"/>
    </row>
    <row r="52" spans="1:14" x14ac:dyDescent="0.25">
      <c r="A52" s="18"/>
      <c r="B52" s="18"/>
      <c r="C52" s="18"/>
      <c r="D52" s="18"/>
      <c r="E52" s="18"/>
      <c r="F52" s="18"/>
      <c r="G52" s="18"/>
      <c r="H52" s="18"/>
      <c r="I52" s="18"/>
      <c r="J52" s="18"/>
      <c r="K52" s="18"/>
      <c r="L52" s="18"/>
      <c r="M52" s="18"/>
      <c r="N52" s="18"/>
    </row>
    <row r="53" spans="1:14" x14ac:dyDescent="0.25">
      <c r="A53" s="23"/>
      <c r="B53" s="23"/>
      <c r="C53" s="23"/>
      <c r="D53" s="23"/>
      <c r="E53" s="23"/>
      <c r="F53" s="23"/>
      <c r="G53" s="23"/>
      <c r="H53" s="23"/>
      <c r="I53" s="23"/>
      <c r="J53" s="23"/>
      <c r="K53" s="23"/>
      <c r="L53" s="23"/>
      <c r="M53" s="23"/>
      <c r="N53" s="23"/>
    </row>
    <row r="54" spans="1:14" x14ac:dyDescent="0.25">
      <c r="A54" s="89" t="s">
        <v>59</v>
      </c>
      <c r="B54" s="89"/>
      <c r="C54" s="89"/>
      <c r="D54" s="89"/>
      <c r="E54" s="89"/>
      <c r="F54" s="89"/>
      <c r="G54" s="89"/>
      <c r="H54" s="89"/>
      <c r="I54" s="89"/>
      <c r="J54" s="89"/>
      <c r="K54" s="89"/>
      <c r="L54" s="89"/>
      <c r="M54" s="89"/>
      <c r="N54" s="89"/>
    </row>
    <row r="55" spans="1:14" x14ac:dyDescent="0.25">
      <c r="A55" s="12"/>
      <c r="B55" s="12" t="s">
        <v>60</v>
      </c>
      <c r="C55" s="13">
        <v>43130</v>
      </c>
      <c r="D55" s="13">
        <v>43159</v>
      </c>
      <c r="E55" s="13">
        <v>43189</v>
      </c>
      <c r="F55" s="13">
        <v>43220</v>
      </c>
      <c r="G55" s="13">
        <v>43250</v>
      </c>
      <c r="H55" s="13">
        <v>43281</v>
      </c>
      <c r="I55" s="13">
        <v>43311</v>
      </c>
      <c r="J55" s="13">
        <v>43342</v>
      </c>
      <c r="K55" s="13">
        <v>43373</v>
      </c>
      <c r="L55" s="13">
        <v>43403</v>
      </c>
      <c r="M55" s="13">
        <v>43434</v>
      </c>
      <c r="N55" s="13">
        <v>43464</v>
      </c>
    </row>
    <row r="56" spans="1:14" x14ac:dyDescent="0.25">
      <c r="A56" s="14" t="s">
        <v>61</v>
      </c>
      <c r="B56" s="87" t="s">
        <v>319</v>
      </c>
      <c r="C56" s="87"/>
      <c r="D56" s="87"/>
      <c r="E56" s="87"/>
      <c r="F56" s="87"/>
      <c r="G56" s="87"/>
      <c r="H56" s="87"/>
      <c r="I56" s="87"/>
      <c r="J56" s="87"/>
      <c r="K56" s="87"/>
      <c r="L56" s="87"/>
      <c r="M56" s="87"/>
      <c r="N56" s="87"/>
    </row>
    <row r="57" spans="1:14" ht="25.5" x14ac:dyDescent="0.25">
      <c r="A57" s="14" t="s">
        <v>63</v>
      </c>
      <c r="B57" s="87" t="s">
        <v>320</v>
      </c>
      <c r="C57" s="87"/>
      <c r="D57" s="87"/>
      <c r="E57" s="87"/>
      <c r="F57" s="87"/>
      <c r="G57" s="87"/>
      <c r="H57" s="87"/>
      <c r="I57" s="87"/>
      <c r="J57" s="87"/>
      <c r="K57" s="87"/>
      <c r="L57" s="87"/>
      <c r="M57" s="87"/>
      <c r="N57" s="87"/>
    </row>
    <row r="58" spans="1:14" ht="25.5" x14ac:dyDescent="0.25">
      <c r="A58" s="14" t="s">
        <v>65</v>
      </c>
      <c r="B58" s="87" t="s">
        <v>321</v>
      </c>
      <c r="C58" s="87"/>
      <c r="D58" s="87"/>
      <c r="E58" s="87"/>
      <c r="F58" s="87"/>
      <c r="G58" s="87"/>
      <c r="H58" s="87"/>
      <c r="I58" s="87"/>
      <c r="J58" s="87"/>
      <c r="K58" s="87"/>
      <c r="L58" s="87"/>
      <c r="M58" s="87"/>
      <c r="N58" s="87"/>
    </row>
    <row r="59" spans="1:14" x14ac:dyDescent="0.25">
      <c r="A59" s="14" t="s">
        <v>67</v>
      </c>
      <c r="B59" s="71"/>
      <c r="C59" s="17"/>
      <c r="D59" s="17"/>
      <c r="E59" s="17"/>
      <c r="F59" s="17"/>
      <c r="G59" s="17">
        <v>0.5</v>
      </c>
      <c r="H59" s="17">
        <v>1</v>
      </c>
      <c r="I59" s="17"/>
      <c r="J59" s="17"/>
      <c r="K59" s="17"/>
      <c r="L59" s="17"/>
      <c r="M59" s="17"/>
      <c r="N59" s="17"/>
    </row>
    <row r="60" spans="1:14" x14ac:dyDescent="0.25">
      <c r="A60" s="18"/>
      <c r="B60" s="18"/>
      <c r="C60" s="18"/>
      <c r="D60" s="18"/>
      <c r="E60" s="18"/>
      <c r="F60" s="18"/>
      <c r="G60" s="18"/>
      <c r="H60" s="18"/>
      <c r="I60" s="18"/>
      <c r="J60" s="18"/>
      <c r="K60" s="18"/>
      <c r="L60" s="18"/>
      <c r="M60" s="18"/>
      <c r="N60" s="18"/>
    </row>
    <row r="61" spans="1:14" x14ac:dyDescent="0.25">
      <c r="A61" s="23"/>
      <c r="B61" s="23"/>
      <c r="C61" s="23"/>
      <c r="D61" s="23"/>
      <c r="E61" s="23"/>
      <c r="F61" s="23"/>
      <c r="G61" s="23"/>
      <c r="H61" s="23"/>
      <c r="I61" s="23"/>
      <c r="J61" s="23"/>
      <c r="K61" s="23"/>
      <c r="L61" s="23"/>
      <c r="M61" s="23"/>
      <c r="N61" s="23"/>
    </row>
    <row r="62" spans="1:14" x14ac:dyDescent="0.25">
      <c r="A62" s="89" t="s">
        <v>59</v>
      </c>
      <c r="B62" s="89"/>
      <c r="C62" s="89"/>
      <c r="D62" s="89"/>
      <c r="E62" s="89"/>
      <c r="F62" s="89"/>
      <c r="G62" s="89"/>
      <c r="H62" s="89"/>
      <c r="I62" s="89"/>
      <c r="J62" s="89"/>
      <c r="K62" s="89"/>
      <c r="L62" s="89"/>
      <c r="M62" s="89"/>
      <c r="N62" s="89"/>
    </row>
    <row r="63" spans="1:14" x14ac:dyDescent="0.25">
      <c r="A63" s="12"/>
      <c r="B63" s="12" t="s">
        <v>60</v>
      </c>
      <c r="C63" s="13">
        <v>43130</v>
      </c>
      <c r="D63" s="13">
        <v>43159</v>
      </c>
      <c r="E63" s="13">
        <v>43189</v>
      </c>
      <c r="F63" s="13">
        <v>43220</v>
      </c>
      <c r="G63" s="13">
        <v>43250</v>
      </c>
      <c r="H63" s="13">
        <v>43281</v>
      </c>
      <c r="I63" s="13">
        <v>43311</v>
      </c>
      <c r="J63" s="13">
        <v>43342</v>
      </c>
      <c r="K63" s="13">
        <v>43373</v>
      </c>
      <c r="L63" s="13">
        <v>43403</v>
      </c>
      <c r="M63" s="13">
        <v>43434</v>
      </c>
      <c r="N63" s="13">
        <v>43464</v>
      </c>
    </row>
    <row r="64" spans="1:14" ht="25.5" customHeight="1" x14ac:dyDescent="0.25">
      <c r="A64" s="14" t="s">
        <v>61</v>
      </c>
      <c r="B64" s="87" t="s">
        <v>322</v>
      </c>
      <c r="C64" s="87"/>
      <c r="D64" s="87"/>
      <c r="E64" s="87"/>
      <c r="F64" s="87"/>
      <c r="G64" s="87"/>
      <c r="H64" s="87"/>
      <c r="I64" s="87"/>
      <c r="J64" s="87"/>
      <c r="K64" s="87"/>
      <c r="L64" s="87"/>
      <c r="M64" s="87"/>
      <c r="N64" s="87"/>
    </row>
    <row r="65" spans="1:14" ht="25.5" customHeight="1" x14ac:dyDescent="0.25">
      <c r="A65" s="14" t="s">
        <v>63</v>
      </c>
      <c r="B65" s="87" t="s">
        <v>323</v>
      </c>
      <c r="C65" s="87"/>
      <c r="D65" s="87"/>
      <c r="E65" s="87"/>
      <c r="F65" s="87"/>
      <c r="G65" s="87"/>
      <c r="H65" s="87"/>
      <c r="I65" s="87"/>
      <c r="J65" s="87"/>
      <c r="K65" s="87"/>
      <c r="L65" s="87"/>
      <c r="M65" s="87"/>
      <c r="N65" s="87"/>
    </row>
    <row r="66" spans="1:14" ht="25.5" customHeight="1" x14ac:dyDescent="0.25">
      <c r="A66" s="14" t="s">
        <v>65</v>
      </c>
      <c r="B66" s="87" t="s">
        <v>324</v>
      </c>
      <c r="C66" s="87"/>
      <c r="D66" s="87"/>
      <c r="E66" s="87"/>
      <c r="F66" s="87"/>
      <c r="G66" s="87"/>
      <c r="H66" s="87"/>
      <c r="I66" s="87"/>
      <c r="J66" s="87"/>
      <c r="K66" s="87"/>
      <c r="L66" s="87"/>
      <c r="M66" s="87"/>
      <c r="N66" s="87"/>
    </row>
    <row r="67" spans="1:14" x14ac:dyDescent="0.25">
      <c r="A67" s="14" t="s">
        <v>67</v>
      </c>
      <c r="B67" s="71"/>
      <c r="C67" s="17"/>
      <c r="D67" s="17"/>
      <c r="E67" s="17"/>
      <c r="F67" s="17"/>
      <c r="G67" s="17"/>
      <c r="H67" s="17"/>
      <c r="I67" s="17">
        <v>1</v>
      </c>
      <c r="J67" s="17"/>
      <c r="K67" s="17"/>
      <c r="L67" s="17"/>
      <c r="M67" s="17"/>
      <c r="N67" s="17"/>
    </row>
    <row r="69" spans="1:14" ht="15" x14ac:dyDescent="0.25">
      <c r="A69" s="20" t="s">
        <v>71</v>
      </c>
      <c r="B69" s="103" t="s">
        <v>72</v>
      </c>
      <c r="C69" s="104"/>
      <c r="D69" s="104"/>
      <c r="E69" s="104"/>
      <c r="F69" s="104"/>
      <c r="G69" s="104"/>
      <c r="H69"/>
    </row>
  </sheetData>
  <mergeCells count="56">
    <mergeCell ref="B69:G69"/>
    <mergeCell ref="B57:N57"/>
    <mergeCell ref="B58:N58"/>
    <mergeCell ref="A62:N62"/>
    <mergeCell ref="B64:N64"/>
    <mergeCell ref="B65:N65"/>
    <mergeCell ref="B66:N66"/>
    <mergeCell ref="B56:N56"/>
    <mergeCell ref="B35:N35"/>
    <mergeCell ref="B36:N36"/>
    <mergeCell ref="A39:N39"/>
    <mergeCell ref="B41:N41"/>
    <mergeCell ref="B42:N42"/>
    <mergeCell ref="B43:N43"/>
    <mergeCell ref="A46:N46"/>
    <mergeCell ref="B48:N48"/>
    <mergeCell ref="B49:N49"/>
    <mergeCell ref="B50:N50"/>
    <mergeCell ref="A54:N54"/>
    <mergeCell ref="B34:N34"/>
    <mergeCell ref="B21:L21"/>
    <mergeCell ref="B22:L22"/>
    <mergeCell ref="B23:L23"/>
    <mergeCell ref="B24:L24"/>
    <mergeCell ref="B25:L25"/>
    <mergeCell ref="B26:L26"/>
    <mergeCell ref="B27:L27"/>
    <mergeCell ref="B28:L28"/>
    <mergeCell ref="B29:L29"/>
    <mergeCell ref="B30:L30"/>
    <mergeCell ref="A32:N32"/>
    <mergeCell ref="B20:L20"/>
    <mergeCell ref="B9:N9"/>
    <mergeCell ref="A11:A12"/>
    <mergeCell ref="B11:L12"/>
    <mergeCell ref="M11:N11"/>
    <mergeCell ref="B13:L13"/>
    <mergeCell ref="B14:L14"/>
    <mergeCell ref="B15:L15"/>
    <mergeCell ref="B16:L16"/>
    <mergeCell ref="B17:L17"/>
    <mergeCell ref="B18:L18"/>
    <mergeCell ref="B19:L19"/>
    <mergeCell ref="B5:C5"/>
    <mergeCell ref="B6:N6"/>
    <mergeCell ref="B7:K7"/>
    <mergeCell ref="M7:N7"/>
    <mergeCell ref="B8:H8"/>
    <mergeCell ref="J8:K8"/>
    <mergeCell ref="M8:N8"/>
    <mergeCell ref="B1:N1"/>
    <mergeCell ref="A2:N2"/>
    <mergeCell ref="A3:B3"/>
    <mergeCell ref="C3:N3"/>
    <mergeCell ref="A4:F4"/>
    <mergeCell ref="G4:N4"/>
  </mergeCells>
  <dataValidations count="14">
    <dataValidation allowBlank="1" showInputMessage="1" promptTitle="Siglas junto a numero progresivo" prompt="Anota aquí siglas de tu área a la izquierda y un número con dos digitos a la derecha p.e. Dirección de Participación Ciudadana: DPC01 Contraloria General: CG01 " sqref="A13:A30"/>
    <dataValidation type="date" allowBlank="1" showInputMessage="1" showErrorMessage="1" errorTitle="Formato de fecha" error="Anota la fecha en el formato: dd/mm/aaaa" promptTitle="Formato de fecha" prompt="Anota la fecha en el formato: dd/mm/aaaa" sqref="M13:N30">
      <formula1>43101</formula1>
      <formula2>43465</formula2>
    </dataValidation>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34:N34"/>
    <dataValidation allowBlank="1" showInputMessage="1" promptTitle="Describe y explica indicador" prompt="Explica en qué consiste lo que se va a medir y cómo se van a obtener los datos." sqref="B36:N36 B43:N43 B50:N50 B66:N66 B58:N58"/>
    <dataValidation allowBlank="1" showInputMessage="1" promptTitle="Nombra el indicador de desempeño" prompt="Tasa de cumplimiento, porcentaje, memoria de evento, evento realizado, reporte de investigación, número de personas capacitadas, etc. " sqref="B35:N35 B42:N42 B49:N49 B65:N65 B57:N57"/>
    <dataValidation allowBlank="1" showInputMessage="1" promptTitle="Descripción de entregable" prompt="Describe aquí en qué consiste el producto, material, servicio o evento producto del presente proceso o proyecto." sqref="B41:N41 B48:N48 B64:N64 B56:N56"/>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[15]Validaciones!#REF!</xm:f>
          </x14:formula1>
          <xm:sqref>B69:G69</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24"/>
  <sheetViews>
    <sheetView view="pageBreakPreview" zoomScale="110" zoomScaleNormal="119" zoomScaleSheetLayoutView="110" zoomScalePageLayoutView="120" workbookViewId="0">
      <pane ySplit="4" topLeftCell="A20" activePane="bottomLeft" state="frozen"/>
      <selection activeCell="A19" sqref="A19"/>
      <selection pane="bottomLeft" activeCell="A19" sqref="A19"/>
    </sheetView>
  </sheetViews>
  <sheetFormatPr baseColWidth="10" defaultColWidth="10.85546875" defaultRowHeight="15" x14ac:dyDescent="0.25"/>
  <cols>
    <col min="1" max="1" width="9.28515625" style="42" customWidth="1"/>
    <col min="2" max="2" width="29.7109375" style="42" customWidth="1"/>
    <col min="3" max="4" width="24.140625" style="42" customWidth="1"/>
    <col min="5" max="6" width="9.140625" style="42" bestFit="1" customWidth="1"/>
    <col min="7" max="8" width="6.7109375" style="42" bestFit="1" customWidth="1"/>
    <col min="9" max="12" width="7.28515625" style="42" bestFit="1" customWidth="1"/>
    <col min="13" max="13" width="5.5703125" style="42" bestFit="1" customWidth="1"/>
    <col min="14" max="14" width="5.42578125" style="42" bestFit="1" customWidth="1"/>
    <col min="15" max="15" width="5.140625" style="42" bestFit="1" customWidth="1"/>
    <col min="16" max="16" width="5.5703125" style="42" bestFit="1" customWidth="1"/>
    <col min="17" max="17" width="5.140625" style="42" bestFit="1" customWidth="1"/>
    <col min="18" max="16384" width="10.85546875" style="42"/>
  </cols>
  <sheetData>
    <row r="1" spans="1:17" s="1" customFormat="1" ht="33" customHeight="1" x14ac:dyDescent="0.25">
      <c r="D1" s="28" t="s">
        <v>1</v>
      </c>
      <c r="E1" s="29"/>
      <c r="F1" s="29"/>
      <c r="G1" s="29"/>
      <c r="H1" s="29"/>
      <c r="I1" s="29"/>
      <c r="J1" s="29"/>
      <c r="K1" s="29"/>
      <c r="L1" s="29"/>
      <c r="M1" s="29"/>
      <c r="N1" s="29"/>
      <c r="O1" s="29"/>
      <c r="P1" s="29"/>
      <c r="Q1" s="29"/>
    </row>
    <row r="2" spans="1:17" s="1" customFormat="1" ht="33" customHeight="1" x14ac:dyDescent="0.25">
      <c r="B2" s="30"/>
      <c r="C2" s="30"/>
      <c r="D2" s="30" t="s">
        <v>73</v>
      </c>
      <c r="F2" s="30"/>
      <c r="G2" s="30"/>
      <c r="H2" s="30"/>
      <c r="I2" s="30"/>
      <c r="J2" s="30"/>
      <c r="K2" s="30"/>
      <c r="L2" s="30"/>
      <c r="M2" s="30"/>
      <c r="N2" s="30"/>
      <c r="O2" s="30"/>
      <c r="P2" s="30"/>
      <c r="Q2" s="30"/>
    </row>
    <row r="3" spans="1:17" s="1" customFormat="1" ht="31.5" customHeight="1" x14ac:dyDescent="0.25">
      <c r="A3" s="31" t="s">
        <v>74</v>
      </c>
      <c r="B3" s="31"/>
      <c r="C3" s="108" t="s">
        <v>325</v>
      </c>
      <c r="D3" s="109"/>
      <c r="E3" s="110"/>
      <c r="F3" s="111" t="s">
        <v>76</v>
      </c>
      <c r="G3" s="112"/>
      <c r="H3" s="112"/>
      <c r="I3" s="112"/>
      <c r="J3" s="112"/>
      <c r="K3" s="112"/>
      <c r="L3" s="112"/>
      <c r="M3" s="112"/>
      <c r="N3" s="112"/>
      <c r="O3" s="112"/>
      <c r="P3" s="112"/>
      <c r="Q3" s="112"/>
    </row>
    <row r="4" spans="1:17" s="1" customFormat="1" ht="12.75"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38.25" customHeight="1" x14ac:dyDescent="0.25">
      <c r="A5" s="120" t="s">
        <v>277</v>
      </c>
      <c r="B5" s="122" t="s">
        <v>278</v>
      </c>
      <c r="C5" s="34" t="s">
        <v>326</v>
      </c>
      <c r="D5" s="35" t="s">
        <v>103</v>
      </c>
      <c r="E5" s="36">
        <f>SUM(F5:Q5)</f>
        <v>7000000</v>
      </c>
      <c r="F5" s="37">
        <v>7000000</v>
      </c>
      <c r="G5" s="37"/>
      <c r="H5" s="37"/>
      <c r="I5" s="37"/>
      <c r="J5" s="37"/>
      <c r="K5" s="37"/>
      <c r="L5" s="37"/>
      <c r="M5" s="37"/>
      <c r="N5" s="37"/>
      <c r="O5" s="37"/>
      <c r="P5" s="37"/>
      <c r="Q5" s="37"/>
    </row>
    <row r="6" spans="1:17" s="1" customFormat="1" ht="25.5" x14ac:dyDescent="0.25">
      <c r="A6" s="121"/>
      <c r="B6" s="123"/>
      <c r="C6" s="34" t="s">
        <v>327</v>
      </c>
      <c r="D6" s="35" t="s">
        <v>328</v>
      </c>
      <c r="E6" s="36">
        <f>SUM(F6:Q6)</f>
        <v>48000</v>
      </c>
      <c r="F6" s="37"/>
      <c r="G6" s="37"/>
      <c r="H6" s="37">
        <f>60*800</f>
        <v>48000</v>
      </c>
      <c r="I6" s="37"/>
      <c r="J6" s="37"/>
      <c r="K6" s="37"/>
      <c r="L6" s="37"/>
      <c r="M6" s="37"/>
      <c r="N6" s="37"/>
      <c r="O6" s="37"/>
      <c r="P6" s="37"/>
      <c r="Q6" s="37"/>
    </row>
    <row r="7" spans="1:17" s="1" customFormat="1" ht="38.25" x14ac:dyDescent="0.25">
      <c r="A7" s="33" t="s">
        <v>279</v>
      </c>
      <c r="B7" s="33" t="s">
        <v>280</v>
      </c>
      <c r="C7" s="34" t="s">
        <v>329</v>
      </c>
      <c r="D7" s="35" t="s">
        <v>330</v>
      </c>
      <c r="E7" s="36">
        <f t="shared" ref="E7:E22" si="0">SUM(F7:Q7)</f>
        <v>4000000</v>
      </c>
      <c r="F7" s="37">
        <v>4000000</v>
      </c>
      <c r="G7" s="37"/>
      <c r="H7" s="37"/>
      <c r="I7" s="37"/>
      <c r="J7" s="37"/>
      <c r="K7" s="37"/>
      <c r="L7" s="37"/>
      <c r="M7" s="37"/>
      <c r="N7" s="37"/>
      <c r="O7" s="37"/>
      <c r="P7" s="37"/>
      <c r="Q7" s="37"/>
    </row>
    <row r="8" spans="1:17" s="1" customFormat="1" ht="38.25" x14ac:dyDescent="0.25">
      <c r="A8" s="33" t="s">
        <v>283</v>
      </c>
      <c r="B8" s="33" t="s">
        <v>284</v>
      </c>
      <c r="C8" s="34" t="s">
        <v>331</v>
      </c>
      <c r="D8" s="35" t="s">
        <v>89</v>
      </c>
      <c r="E8" s="36">
        <f t="shared" si="0"/>
        <v>15000</v>
      </c>
      <c r="F8" s="37"/>
      <c r="G8" s="37"/>
      <c r="H8" s="37"/>
      <c r="I8" s="37"/>
      <c r="J8" s="37">
        <v>5000</v>
      </c>
      <c r="K8" s="37">
        <v>5000</v>
      </c>
      <c r="L8" s="37">
        <v>5000</v>
      </c>
      <c r="M8" s="37"/>
      <c r="N8" s="37"/>
      <c r="O8" s="37"/>
      <c r="P8" s="37"/>
      <c r="Q8" s="37"/>
    </row>
    <row r="9" spans="1:17" s="1" customFormat="1" ht="38.25" x14ac:dyDescent="0.25">
      <c r="A9" s="33" t="s">
        <v>287</v>
      </c>
      <c r="B9" s="33" t="s">
        <v>288</v>
      </c>
      <c r="C9" s="34" t="s">
        <v>122</v>
      </c>
      <c r="D9" s="35" t="s">
        <v>123</v>
      </c>
      <c r="E9" s="36">
        <f t="shared" si="0"/>
        <v>12000</v>
      </c>
      <c r="F9" s="37"/>
      <c r="G9" s="37"/>
      <c r="H9" s="37"/>
      <c r="I9" s="37">
        <v>6000</v>
      </c>
      <c r="J9" s="37">
        <v>6000</v>
      </c>
      <c r="K9" s="37"/>
      <c r="L9" s="37"/>
      <c r="M9" s="37"/>
      <c r="N9" s="37"/>
      <c r="O9" s="37"/>
      <c r="P9" s="37"/>
      <c r="Q9" s="37"/>
    </row>
    <row r="10" spans="1:17" s="1" customFormat="1" ht="25.5" x14ac:dyDescent="0.25">
      <c r="A10" s="33" t="s">
        <v>289</v>
      </c>
      <c r="B10" s="39" t="s">
        <v>290</v>
      </c>
      <c r="C10" s="38" t="s">
        <v>122</v>
      </c>
      <c r="D10" s="35" t="s">
        <v>123</v>
      </c>
      <c r="E10" s="36">
        <f t="shared" si="0"/>
        <v>50000</v>
      </c>
      <c r="F10" s="37"/>
      <c r="G10" s="37"/>
      <c r="H10" s="37"/>
      <c r="I10" s="37"/>
      <c r="J10" s="37">
        <v>50000</v>
      </c>
      <c r="K10" s="37"/>
      <c r="L10" s="37"/>
      <c r="M10" s="37"/>
      <c r="N10" s="37"/>
      <c r="O10" s="37"/>
      <c r="P10" s="37"/>
      <c r="Q10" s="37"/>
    </row>
    <row r="11" spans="1:17" s="1" customFormat="1" ht="38.25" x14ac:dyDescent="0.25">
      <c r="A11" s="33" t="s">
        <v>289</v>
      </c>
      <c r="B11" s="39"/>
      <c r="C11" s="38" t="s">
        <v>124</v>
      </c>
      <c r="D11" s="35" t="s">
        <v>125</v>
      </c>
      <c r="E11" s="36">
        <f t="shared" si="0"/>
        <v>40000</v>
      </c>
      <c r="F11" s="37"/>
      <c r="G11" s="37"/>
      <c r="H11" s="37"/>
      <c r="I11" s="37"/>
      <c r="J11" s="37">
        <v>40000</v>
      </c>
      <c r="K11" s="37"/>
      <c r="L11" s="37"/>
      <c r="M11" s="37"/>
      <c r="N11" s="37"/>
      <c r="O11" s="37"/>
      <c r="P11" s="37"/>
      <c r="Q11" s="37"/>
    </row>
    <row r="12" spans="1:17" s="1" customFormat="1" ht="12.75" x14ac:dyDescent="0.25">
      <c r="A12" s="33" t="s">
        <v>289</v>
      </c>
      <c r="B12" s="39"/>
      <c r="C12" s="38" t="s">
        <v>332</v>
      </c>
      <c r="D12" s="35" t="s">
        <v>127</v>
      </c>
      <c r="E12" s="36">
        <f t="shared" si="0"/>
        <v>20000</v>
      </c>
      <c r="F12" s="37"/>
      <c r="G12" s="37"/>
      <c r="H12" s="37"/>
      <c r="I12" s="37"/>
      <c r="J12" s="37">
        <v>20000</v>
      </c>
      <c r="K12" s="37"/>
      <c r="L12" s="37"/>
      <c r="M12" s="37"/>
      <c r="N12" s="37"/>
      <c r="O12" s="37"/>
      <c r="P12" s="37"/>
      <c r="Q12" s="37"/>
    </row>
    <row r="13" spans="1:17" s="1" customFormat="1" ht="51" x14ac:dyDescent="0.25">
      <c r="A13" s="33" t="s">
        <v>291</v>
      </c>
      <c r="B13" s="39" t="s">
        <v>292</v>
      </c>
      <c r="C13" s="38" t="s">
        <v>333</v>
      </c>
      <c r="D13" s="35" t="s">
        <v>96</v>
      </c>
      <c r="E13" s="36">
        <f t="shared" si="0"/>
        <v>450000</v>
      </c>
      <c r="F13" s="37"/>
      <c r="G13" s="37"/>
      <c r="H13" s="37"/>
      <c r="I13" s="37"/>
      <c r="J13" s="37">
        <v>150000</v>
      </c>
      <c r="K13" s="37">
        <v>150000</v>
      </c>
      <c r="L13" s="37">
        <v>150000</v>
      </c>
      <c r="M13" s="37"/>
      <c r="N13" s="37"/>
      <c r="O13" s="37"/>
      <c r="P13" s="37"/>
      <c r="Q13" s="37"/>
    </row>
    <row r="14" spans="1:17" s="1" customFormat="1" ht="25.5" x14ac:dyDescent="0.25">
      <c r="A14" s="39" t="s">
        <v>295</v>
      </c>
      <c r="B14" s="39" t="s">
        <v>296</v>
      </c>
      <c r="C14" s="38" t="s">
        <v>334</v>
      </c>
      <c r="D14" s="35" t="s">
        <v>328</v>
      </c>
      <c r="E14" s="36">
        <f t="shared" si="0"/>
        <v>2000</v>
      </c>
      <c r="F14" s="37"/>
      <c r="G14" s="37"/>
      <c r="H14" s="37"/>
      <c r="I14" s="37"/>
      <c r="J14" s="37">
        <v>2000</v>
      </c>
      <c r="K14" s="37"/>
      <c r="L14" s="37"/>
      <c r="M14" s="37"/>
      <c r="N14" s="37"/>
      <c r="O14" s="37"/>
      <c r="P14" s="37"/>
      <c r="Q14" s="37"/>
    </row>
    <row r="15" spans="1:17" s="1" customFormat="1" ht="38.25" x14ac:dyDescent="0.25">
      <c r="A15" s="39" t="s">
        <v>295</v>
      </c>
      <c r="B15" s="39"/>
      <c r="C15" s="38" t="s">
        <v>335</v>
      </c>
      <c r="D15" s="35" t="s">
        <v>109</v>
      </c>
      <c r="E15" s="36">
        <f t="shared" si="0"/>
        <v>182000</v>
      </c>
      <c r="F15" s="37"/>
      <c r="G15" s="37"/>
      <c r="H15" s="37"/>
      <c r="I15" s="37"/>
      <c r="J15" s="37">
        <v>182000</v>
      </c>
      <c r="K15" s="37"/>
      <c r="L15" s="37"/>
      <c r="M15" s="37"/>
      <c r="N15" s="37"/>
      <c r="O15" s="37"/>
      <c r="P15" s="37"/>
      <c r="Q15" s="37"/>
    </row>
    <row r="16" spans="1:17" s="1" customFormat="1" ht="12.75" x14ac:dyDescent="0.25">
      <c r="A16" s="39" t="s">
        <v>297</v>
      </c>
      <c r="B16" s="39" t="s">
        <v>298</v>
      </c>
      <c r="C16" s="38" t="s">
        <v>122</v>
      </c>
      <c r="D16" s="35" t="s">
        <v>123</v>
      </c>
      <c r="E16" s="36">
        <f t="shared" si="0"/>
        <v>40000</v>
      </c>
      <c r="F16" s="37"/>
      <c r="G16" s="37"/>
      <c r="H16" s="37"/>
      <c r="I16" s="37"/>
      <c r="J16" s="37">
        <v>40000</v>
      </c>
      <c r="K16" s="37"/>
      <c r="L16" s="37"/>
      <c r="M16" s="37"/>
      <c r="N16" s="37"/>
      <c r="O16" s="37"/>
      <c r="P16" s="37"/>
      <c r="Q16" s="37"/>
    </row>
    <row r="17" spans="1:17" s="1" customFormat="1" ht="12.75" x14ac:dyDescent="0.25">
      <c r="A17" s="39" t="s">
        <v>297</v>
      </c>
      <c r="B17" s="39"/>
      <c r="C17" s="38" t="s">
        <v>268</v>
      </c>
      <c r="D17" s="35" t="s">
        <v>269</v>
      </c>
      <c r="E17" s="36">
        <f t="shared" si="0"/>
        <v>25000</v>
      </c>
      <c r="F17" s="37"/>
      <c r="G17" s="37"/>
      <c r="H17" s="37"/>
      <c r="I17" s="37"/>
      <c r="J17" s="37">
        <v>25000</v>
      </c>
      <c r="K17" s="37"/>
      <c r="L17" s="37"/>
      <c r="M17" s="37"/>
      <c r="N17" s="37"/>
      <c r="O17" s="37"/>
      <c r="P17" s="37"/>
      <c r="Q17" s="37"/>
    </row>
    <row r="18" spans="1:17" s="1" customFormat="1" ht="12.75" x14ac:dyDescent="0.25">
      <c r="A18" s="39" t="s">
        <v>299</v>
      </c>
      <c r="B18" s="39" t="s">
        <v>300</v>
      </c>
      <c r="C18" s="38" t="s">
        <v>122</v>
      </c>
      <c r="D18" s="35" t="s">
        <v>123</v>
      </c>
      <c r="E18" s="36">
        <f t="shared" si="0"/>
        <v>600000</v>
      </c>
      <c r="F18" s="37"/>
      <c r="G18" s="37"/>
      <c r="H18" s="37"/>
      <c r="I18" s="37"/>
      <c r="J18" s="37">
        <v>60000</v>
      </c>
      <c r="K18" s="37">
        <v>540000</v>
      </c>
      <c r="L18" s="37"/>
      <c r="M18" s="37"/>
      <c r="N18" s="37"/>
      <c r="O18" s="37"/>
      <c r="P18" s="37"/>
      <c r="Q18" s="37"/>
    </row>
    <row r="19" spans="1:17" s="1" customFormat="1" ht="12.75" x14ac:dyDescent="0.25">
      <c r="A19" s="39" t="s">
        <v>299</v>
      </c>
      <c r="B19" s="39"/>
      <c r="C19" s="38" t="s">
        <v>336</v>
      </c>
      <c r="D19" s="35" t="s">
        <v>337</v>
      </c>
      <c r="E19" s="36">
        <f t="shared" si="0"/>
        <v>110000</v>
      </c>
      <c r="F19" s="37"/>
      <c r="G19" s="37"/>
      <c r="H19" s="37"/>
      <c r="I19" s="37"/>
      <c r="J19" s="37">
        <f>550*200</f>
        <v>110000</v>
      </c>
      <c r="K19" s="37"/>
      <c r="L19" s="37"/>
      <c r="M19" s="37"/>
      <c r="N19" s="37"/>
      <c r="O19" s="37"/>
      <c r="P19" s="37"/>
      <c r="Q19" s="37"/>
    </row>
    <row r="20" spans="1:17" s="1" customFormat="1" ht="25.5" x14ac:dyDescent="0.25">
      <c r="A20" s="39" t="s">
        <v>301</v>
      </c>
      <c r="B20" s="39" t="s">
        <v>302</v>
      </c>
      <c r="C20" s="38" t="s">
        <v>122</v>
      </c>
      <c r="D20" s="35" t="s">
        <v>123</v>
      </c>
      <c r="E20" s="36">
        <f t="shared" si="0"/>
        <v>60000</v>
      </c>
      <c r="F20" s="37"/>
      <c r="G20" s="37"/>
      <c r="H20" s="37"/>
      <c r="I20" s="37"/>
      <c r="J20" s="37"/>
      <c r="K20" s="37"/>
      <c r="L20" s="37">
        <v>60000</v>
      </c>
      <c r="M20" s="37"/>
      <c r="N20" s="37"/>
      <c r="O20" s="37"/>
      <c r="P20" s="37"/>
      <c r="Q20" s="37"/>
    </row>
    <row r="21" spans="1:17" s="1" customFormat="1" ht="25.5" x14ac:dyDescent="0.25">
      <c r="A21" s="39" t="s">
        <v>305</v>
      </c>
      <c r="B21" s="39" t="s">
        <v>308</v>
      </c>
      <c r="C21" s="38" t="s">
        <v>338</v>
      </c>
      <c r="D21" s="35" t="s">
        <v>339</v>
      </c>
      <c r="E21" s="36">
        <f t="shared" si="0"/>
        <v>1000000</v>
      </c>
      <c r="F21" s="37"/>
      <c r="G21" s="37"/>
      <c r="H21" s="37">
        <v>500000</v>
      </c>
      <c r="I21" s="37"/>
      <c r="J21" s="37"/>
      <c r="K21" s="37"/>
      <c r="L21" s="37">
        <v>500000</v>
      </c>
      <c r="M21" s="37"/>
      <c r="N21" s="37"/>
      <c r="O21" s="37"/>
      <c r="P21" s="37"/>
      <c r="Q21" s="37"/>
    </row>
    <row r="22" spans="1:17" s="1" customFormat="1" ht="38.25" x14ac:dyDescent="0.25">
      <c r="A22" s="39" t="s">
        <v>309</v>
      </c>
      <c r="B22" s="39" t="s">
        <v>310</v>
      </c>
      <c r="C22" s="38" t="s">
        <v>5</v>
      </c>
      <c r="D22" s="35" t="s">
        <v>91</v>
      </c>
      <c r="E22" s="36">
        <f t="shared" si="0"/>
        <v>200000</v>
      </c>
      <c r="F22" s="37"/>
      <c r="G22" s="37">
        <v>200000</v>
      </c>
      <c r="H22" s="37"/>
      <c r="I22" s="37"/>
      <c r="J22" s="37"/>
      <c r="K22" s="37"/>
      <c r="L22" s="37"/>
      <c r="M22" s="37"/>
      <c r="N22" s="37"/>
      <c r="O22" s="37"/>
      <c r="P22" s="37"/>
      <c r="Q22" s="37"/>
    </row>
    <row r="23" spans="1:17" s="1" customFormat="1" ht="12.75" x14ac:dyDescent="0.25">
      <c r="E23" s="40"/>
      <c r="F23" s="40"/>
      <c r="G23" s="40"/>
      <c r="H23" s="40"/>
      <c r="I23" s="40"/>
      <c r="J23" s="40"/>
      <c r="K23" s="40"/>
      <c r="L23" s="40"/>
      <c r="M23" s="40"/>
      <c r="N23" s="40"/>
      <c r="O23" s="40"/>
      <c r="P23" s="40"/>
      <c r="Q23" s="40"/>
    </row>
    <row r="24" spans="1:17" s="1" customFormat="1" ht="12.75" x14ac:dyDescent="0.25">
      <c r="E24" s="41">
        <f>SUM(F24:Q24)</f>
        <v>13854000</v>
      </c>
      <c r="F24" s="41">
        <f t="shared" ref="F24:Q24" si="1">SUM(F5:F22)</f>
        <v>11000000</v>
      </c>
      <c r="G24" s="41">
        <f t="shared" si="1"/>
        <v>200000</v>
      </c>
      <c r="H24" s="41">
        <f t="shared" si="1"/>
        <v>548000</v>
      </c>
      <c r="I24" s="41">
        <f t="shared" si="1"/>
        <v>6000</v>
      </c>
      <c r="J24" s="41">
        <f t="shared" si="1"/>
        <v>690000</v>
      </c>
      <c r="K24" s="41">
        <f t="shared" si="1"/>
        <v>695000</v>
      </c>
      <c r="L24" s="41">
        <f t="shared" si="1"/>
        <v>715000</v>
      </c>
      <c r="M24" s="41">
        <f t="shared" si="1"/>
        <v>0</v>
      </c>
      <c r="N24" s="41">
        <f t="shared" si="1"/>
        <v>0</v>
      </c>
      <c r="O24" s="41">
        <f t="shared" si="1"/>
        <v>0</v>
      </c>
      <c r="P24" s="41">
        <f t="shared" si="1"/>
        <v>0</v>
      </c>
      <c r="Q24" s="41">
        <f t="shared" si="1"/>
        <v>0</v>
      </c>
    </row>
  </sheetData>
  <mergeCells count="4">
    <mergeCell ref="C3:E3"/>
    <mergeCell ref="F3:Q3"/>
    <mergeCell ref="A5:A6"/>
    <mergeCell ref="B5:B6"/>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2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134" scale="74"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D5:D22</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69"/>
  <sheetViews>
    <sheetView showGridLines="0" view="pageLayout" topLeftCell="A7" zoomScale="115" zoomScaleNormal="120" zoomScaleSheetLayoutView="115" zoomScalePageLayoutView="115" workbookViewId="0">
      <selection activeCell="B58" sqref="B58:N58"/>
    </sheetView>
  </sheetViews>
  <sheetFormatPr baseColWidth="10" defaultColWidth="9.140625" defaultRowHeight="12.75" x14ac:dyDescent="0.25"/>
  <cols>
    <col min="1" max="1" width="24.28515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5.25" customHeight="1" x14ac:dyDescent="0.25">
      <c r="B1" s="73" t="s">
        <v>0</v>
      </c>
      <c r="C1" s="73"/>
      <c r="D1" s="73"/>
      <c r="E1" s="73"/>
      <c r="F1" s="73"/>
      <c r="G1" s="73"/>
      <c r="H1" s="73"/>
      <c r="I1" s="73"/>
      <c r="J1" s="73"/>
      <c r="K1" s="73"/>
      <c r="L1" s="73"/>
      <c r="M1" s="73"/>
      <c r="N1" s="73"/>
    </row>
    <row r="2" spans="1:15" ht="15.75" x14ac:dyDescent="0.25">
      <c r="A2" s="74" t="s">
        <v>1</v>
      </c>
      <c r="B2" s="74"/>
      <c r="C2" s="74"/>
      <c r="D2" s="74"/>
      <c r="E2" s="74"/>
      <c r="F2" s="74"/>
      <c r="G2" s="74"/>
      <c r="H2" s="74"/>
      <c r="I2" s="74"/>
      <c r="J2" s="74"/>
      <c r="K2" s="74"/>
      <c r="L2" s="74"/>
      <c r="M2" s="74"/>
      <c r="N2" s="74"/>
    </row>
    <row r="3" spans="1:15" x14ac:dyDescent="0.25">
      <c r="A3" s="75" t="s">
        <v>2</v>
      </c>
      <c r="B3" s="76"/>
      <c r="C3" s="77" t="s">
        <v>340</v>
      </c>
      <c r="D3" s="78"/>
      <c r="E3" s="78"/>
      <c r="F3" s="78"/>
      <c r="G3" s="78"/>
      <c r="H3" s="78"/>
      <c r="I3" s="78"/>
      <c r="J3" s="78"/>
      <c r="K3" s="78"/>
      <c r="L3" s="78"/>
      <c r="M3" s="78"/>
      <c r="N3" s="79"/>
    </row>
    <row r="4" spans="1:15" x14ac:dyDescent="0.25">
      <c r="A4" s="75" t="s">
        <v>4</v>
      </c>
      <c r="B4" s="80"/>
      <c r="C4" s="80"/>
      <c r="D4" s="80"/>
      <c r="E4" s="80"/>
      <c r="F4" s="80"/>
      <c r="G4" s="84" t="s">
        <v>341</v>
      </c>
      <c r="H4" s="84"/>
      <c r="I4" s="84"/>
      <c r="J4" s="84"/>
      <c r="K4" s="84"/>
      <c r="L4" s="84"/>
      <c r="M4" s="84"/>
      <c r="N4" s="84"/>
    </row>
    <row r="5" spans="1:15" x14ac:dyDescent="0.25">
      <c r="A5" s="2"/>
      <c r="B5" s="82"/>
      <c r="C5" s="82"/>
    </row>
    <row r="6" spans="1:15" ht="24.75" customHeight="1" x14ac:dyDescent="0.25">
      <c r="A6" s="3" t="s">
        <v>6</v>
      </c>
      <c r="B6" s="83" t="s">
        <v>342</v>
      </c>
      <c r="C6" s="83"/>
      <c r="D6" s="83"/>
      <c r="E6" s="83"/>
      <c r="F6" s="83"/>
      <c r="G6" s="83"/>
      <c r="H6" s="83"/>
      <c r="I6" s="83"/>
      <c r="J6" s="83"/>
      <c r="K6" s="83"/>
      <c r="L6" s="83"/>
      <c r="M6" s="83"/>
      <c r="N6" s="83"/>
    </row>
    <row r="7" spans="1:15" ht="25.5" x14ac:dyDescent="0.25">
      <c r="A7" s="3" t="s">
        <v>8</v>
      </c>
      <c r="B7" s="84" t="s">
        <v>273</v>
      </c>
      <c r="C7" s="84"/>
      <c r="D7" s="84"/>
      <c r="E7" s="84"/>
      <c r="F7" s="84"/>
      <c r="G7" s="84"/>
      <c r="H7" s="84"/>
      <c r="I7" s="84"/>
      <c r="J7" s="84"/>
      <c r="K7" s="84"/>
      <c r="L7" s="4" t="s">
        <v>10</v>
      </c>
      <c r="M7" s="85">
        <v>43101</v>
      </c>
      <c r="N7" s="85"/>
    </row>
    <row r="8" spans="1:15" ht="25.5" x14ac:dyDescent="0.25">
      <c r="A8" s="3" t="s">
        <v>11</v>
      </c>
      <c r="B8" s="86" t="s">
        <v>274</v>
      </c>
      <c r="C8" s="86"/>
      <c r="D8" s="86"/>
      <c r="E8" s="86"/>
      <c r="F8" s="86"/>
      <c r="G8" s="86"/>
      <c r="H8" s="86"/>
      <c r="I8" s="4" t="s">
        <v>13</v>
      </c>
      <c r="J8" s="84" t="s">
        <v>14</v>
      </c>
      <c r="K8" s="84"/>
      <c r="L8" s="4" t="s">
        <v>15</v>
      </c>
      <c r="M8" s="85">
        <v>43312</v>
      </c>
      <c r="N8" s="85"/>
    </row>
    <row r="9" spans="1:15" x14ac:dyDescent="0.25">
      <c r="A9" s="3" t="s">
        <v>16</v>
      </c>
      <c r="B9" s="83" t="s">
        <v>17</v>
      </c>
      <c r="C9" s="83"/>
      <c r="D9" s="83"/>
      <c r="E9" s="83"/>
      <c r="F9" s="83"/>
      <c r="G9" s="83"/>
      <c r="H9" s="83"/>
      <c r="I9" s="83"/>
      <c r="J9" s="83"/>
      <c r="K9" s="83"/>
      <c r="L9" s="83"/>
      <c r="M9" s="83"/>
      <c r="N9" s="83"/>
    </row>
    <row r="10" spans="1:15" x14ac:dyDescent="0.25">
      <c r="A10" s="5"/>
      <c r="B10" s="6"/>
      <c r="C10" s="6"/>
      <c r="D10" s="6"/>
      <c r="E10" s="6"/>
      <c r="F10" s="6"/>
      <c r="G10" s="6"/>
      <c r="H10" s="6"/>
      <c r="I10" s="6"/>
      <c r="J10" s="6"/>
      <c r="K10" s="6"/>
      <c r="L10" s="6"/>
      <c r="M10" s="6"/>
      <c r="N10" s="6"/>
    </row>
    <row r="11" spans="1:15" s="8" customFormat="1" x14ac:dyDescent="0.25">
      <c r="A11" s="88" t="s">
        <v>18</v>
      </c>
      <c r="B11" s="89" t="s">
        <v>19</v>
      </c>
      <c r="C11" s="89"/>
      <c r="D11" s="89"/>
      <c r="E11" s="89"/>
      <c r="F11" s="89"/>
      <c r="G11" s="89"/>
      <c r="H11" s="89"/>
      <c r="I11" s="89"/>
      <c r="J11" s="89"/>
      <c r="K11" s="89"/>
      <c r="L11" s="89"/>
      <c r="M11" s="90" t="s">
        <v>20</v>
      </c>
      <c r="N11" s="90"/>
      <c r="O11" s="7"/>
    </row>
    <row r="12" spans="1:15" s="8" customFormat="1" x14ac:dyDescent="0.25">
      <c r="A12" s="88"/>
      <c r="B12" s="89"/>
      <c r="C12" s="89"/>
      <c r="D12" s="89"/>
      <c r="E12" s="89"/>
      <c r="F12" s="89"/>
      <c r="G12" s="89"/>
      <c r="H12" s="89"/>
      <c r="I12" s="89"/>
      <c r="J12" s="89"/>
      <c r="K12" s="89"/>
      <c r="L12" s="89"/>
      <c r="M12" s="9" t="s">
        <v>21</v>
      </c>
      <c r="N12" s="9" t="s">
        <v>22</v>
      </c>
      <c r="O12" s="7"/>
    </row>
    <row r="13" spans="1:15" s="8" customFormat="1" x14ac:dyDescent="0.25">
      <c r="A13" s="21" t="s">
        <v>343</v>
      </c>
      <c r="B13" s="87" t="s">
        <v>344</v>
      </c>
      <c r="C13" s="87"/>
      <c r="D13" s="87"/>
      <c r="E13" s="87"/>
      <c r="F13" s="87"/>
      <c r="G13" s="87"/>
      <c r="H13" s="87"/>
      <c r="I13" s="87"/>
      <c r="J13" s="87"/>
      <c r="K13" s="87"/>
      <c r="L13" s="87"/>
      <c r="M13" s="11">
        <v>43101</v>
      </c>
      <c r="N13" s="11">
        <v>43281</v>
      </c>
    </row>
    <row r="14" spans="1:15" s="8" customFormat="1" x14ac:dyDescent="0.25">
      <c r="A14" s="21" t="s">
        <v>345</v>
      </c>
      <c r="B14" s="87" t="s">
        <v>278</v>
      </c>
      <c r="C14" s="87"/>
      <c r="D14" s="87"/>
      <c r="E14" s="87"/>
      <c r="F14" s="87"/>
      <c r="G14" s="87"/>
      <c r="H14" s="87"/>
      <c r="I14" s="87"/>
      <c r="J14" s="87"/>
      <c r="K14" s="87"/>
      <c r="L14" s="87"/>
      <c r="M14" s="11">
        <v>43101</v>
      </c>
      <c r="N14" s="11">
        <v>43159</v>
      </c>
    </row>
    <row r="15" spans="1:15" s="8" customFormat="1" x14ac:dyDescent="0.25">
      <c r="A15" s="21" t="s">
        <v>346</v>
      </c>
      <c r="B15" s="87" t="s">
        <v>282</v>
      </c>
      <c r="C15" s="87"/>
      <c r="D15" s="87"/>
      <c r="E15" s="87"/>
      <c r="F15" s="87"/>
      <c r="G15" s="87"/>
      <c r="H15" s="87"/>
      <c r="I15" s="87"/>
      <c r="J15" s="87"/>
      <c r="K15" s="87"/>
      <c r="L15" s="87"/>
      <c r="M15" s="11">
        <v>43101</v>
      </c>
      <c r="N15" s="11">
        <v>43281</v>
      </c>
    </row>
    <row r="16" spans="1:15" s="8" customFormat="1" x14ac:dyDescent="0.25">
      <c r="A16" s="21" t="s">
        <v>347</v>
      </c>
      <c r="B16" s="87" t="s">
        <v>284</v>
      </c>
      <c r="C16" s="87"/>
      <c r="D16" s="87"/>
      <c r="E16" s="87"/>
      <c r="F16" s="87"/>
      <c r="G16" s="87"/>
      <c r="H16" s="87"/>
      <c r="I16" s="87"/>
      <c r="J16" s="87"/>
      <c r="K16" s="87"/>
      <c r="L16" s="87"/>
      <c r="M16" s="11">
        <v>43101</v>
      </c>
      <c r="N16" s="11">
        <v>43281</v>
      </c>
    </row>
    <row r="17" spans="1:14" s="8" customFormat="1" x14ac:dyDescent="0.25">
      <c r="A17" s="21" t="s">
        <v>348</v>
      </c>
      <c r="B17" s="87" t="s">
        <v>286</v>
      </c>
      <c r="C17" s="87"/>
      <c r="D17" s="87"/>
      <c r="E17" s="87"/>
      <c r="F17" s="87"/>
      <c r="G17" s="87"/>
      <c r="H17" s="87"/>
      <c r="I17" s="87"/>
      <c r="J17" s="87"/>
      <c r="K17" s="87"/>
      <c r="L17" s="87"/>
      <c r="M17" s="11">
        <v>43132</v>
      </c>
      <c r="N17" s="11">
        <v>43281</v>
      </c>
    </row>
    <row r="18" spans="1:14" s="8" customFormat="1" x14ac:dyDescent="0.25">
      <c r="A18" s="21" t="s">
        <v>349</v>
      </c>
      <c r="B18" s="87" t="s">
        <v>350</v>
      </c>
      <c r="C18" s="87"/>
      <c r="D18" s="87"/>
      <c r="E18" s="87"/>
      <c r="F18" s="87"/>
      <c r="G18" s="87"/>
      <c r="H18" s="87"/>
      <c r="I18" s="87"/>
      <c r="J18" s="87"/>
      <c r="K18" s="87"/>
      <c r="L18" s="87"/>
      <c r="M18" s="11">
        <v>43160</v>
      </c>
      <c r="N18" s="11">
        <v>43281</v>
      </c>
    </row>
    <row r="19" spans="1:14" s="8" customFormat="1" x14ac:dyDescent="0.25">
      <c r="A19" s="21" t="s">
        <v>351</v>
      </c>
      <c r="B19" s="87" t="s">
        <v>290</v>
      </c>
      <c r="C19" s="87"/>
      <c r="D19" s="87"/>
      <c r="E19" s="87"/>
      <c r="F19" s="87"/>
      <c r="G19" s="87"/>
      <c r="H19" s="87"/>
      <c r="I19" s="87"/>
      <c r="J19" s="87"/>
      <c r="K19" s="87"/>
      <c r="L19" s="87"/>
      <c r="M19" s="11">
        <v>43101</v>
      </c>
      <c r="N19" s="11">
        <v>43235</v>
      </c>
    </row>
    <row r="20" spans="1:14" s="8" customFormat="1" x14ac:dyDescent="0.25">
      <c r="A20" s="21" t="s">
        <v>352</v>
      </c>
      <c r="B20" s="87" t="s">
        <v>292</v>
      </c>
      <c r="C20" s="87"/>
      <c r="D20" s="87"/>
      <c r="E20" s="87"/>
      <c r="F20" s="87"/>
      <c r="G20" s="87"/>
      <c r="H20" s="87"/>
      <c r="I20" s="87"/>
      <c r="J20" s="87"/>
      <c r="K20" s="87"/>
      <c r="L20" s="87"/>
      <c r="M20" s="11">
        <v>43160</v>
      </c>
      <c r="N20" s="11">
        <v>43220</v>
      </c>
    </row>
    <row r="21" spans="1:14" s="8" customFormat="1" x14ac:dyDescent="0.25">
      <c r="A21" s="21" t="s">
        <v>353</v>
      </c>
      <c r="B21" s="87" t="s">
        <v>354</v>
      </c>
      <c r="C21" s="87"/>
      <c r="D21" s="87"/>
      <c r="E21" s="87"/>
      <c r="F21" s="87"/>
      <c r="G21" s="87"/>
      <c r="H21" s="87"/>
      <c r="I21" s="87"/>
      <c r="J21" s="87"/>
      <c r="K21" s="87"/>
      <c r="L21" s="87"/>
      <c r="M21" s="11">
        <v>43101</v>
      </c>
      <c r="N21" s="11">
        <v>43281</v>
      </c>
    </row>
    <row r="22" spans="1:14" s="8" customFormat="1" x14ac:dyDescent="0.25">
      <c r="A22" s="21" t="s">
        <v>355</v>
      </c>
      <c r="B22" s="87" t="s">
        <v>356</v>
      </c>
      <c r="C22" s="87"/>
      <c r="D22" s="87"/>
      <c r="E22" s="87"/>
      <c r="F22" s="87"/>
      <c r="G22" s="87"/>
      <c r="H22" s="87"/>
      <c r="I22" s="87"/>
      <c r="J22" s="87"/>
      <c r="K22" s="87"/>
      <c r="L22" s="87"/>
      <c r="M22" s="11">
        <v>43101</v>
      </c>
      <c r="N22" s="11">
        <v>43281</v>
      </c>
    </row>
    <row r="23" spans="1:14" s="8" customFormat="1" x14ac:dyDescent="0.25">
      <c r="A23" s="21" t="s">
        <v>357</v>
      </c>
      <c r="B23" s="87" t="s">
        <v>298</v>
      </c>
      <c r="C23" s="87"/>
      <c r="D23" s="87"/>
      <c r="E23" s="87"/>
      <c r="F23" s="87"/>
      <c r="G23" s="87"/>
      <c r="H23" s="87"/>
      <c r="I23" s="87"/>
      <c r="J23" s="87"/>
      <c r="K23" s="87"/>
      <c r="L23" s="87"/>
      <c r="M23" s="11">
        <v>43221</v>
      </c>
      <c r="N23" s="11">
        <v>43235</v>
      </c>
    </row>
    <row r="24" spans="1:14" s="8" customFormat="1" x14ac:dyDescent="0.25">
      <c r="A24" s="21" t="s">
        <v>358</v>
      </c>
      <c r="B24" s="87" t="s">
        <v>359</v>
      </c>
      <c r="C24" s="87"/>
      <c r="D24" s="87"/>
      <c r="E24" s="87"/>
      <c r="F24" s="87"/>
      <c r="G24" s="87"/>
      <c r="H24" s="87"/>
      <c r="I24" s="87"/>
      <c r="J24" s="87"/>
      <c r="K24" s="87"/>
      <c r="L24" s="87"/>
      <c r="M24" s="11">
        <v>43235</v>
      </c>
      <c r="N24" s="11">
        <v>43281</v>
      </c>
    </row>
    <row r="25" spans="1:14" s="8" customFormat="1" x14ac:dyDescent="0.25">
      <c r="A25" s="21" t="s">
        <v>360</v>
      </c>
      <c r="B25" s="87" t="s">
        <v>361</v>
      </c>
      <c r="C25" s="87"/>
      <c r="D25" s="87"/>
      <c r="E25" s="87"/>
      <c r="F25" s="87"/>
      <c r="G25" s="87"/>
      <c r="H25" s="87"/>
      <c r="I25" s="87"/>
      <c r="J25" s="87"/>
      <c r="K25" s="87"/>
      <c r="L25" s="87"/>
      <c r="M25" s="11">
        <v>43282</v>
      </c>
      <c r="N25" s="11">
        <v>43283</v>
      </c>
    </row>
    <row r="26" spans="1:14" s="8" customFormat="1" x14ac:dyDescent="0.25">
      <c r="A26" s="21" t="s">
        <v>362</v>
      </c>
      <c r="B26" s="87" t="s">
        <v>304</v>
      </c>
      <c r="C26" s="87"/>
      <c r="D26" s="87"/>
      <c r="E26" s="87"/>
      <c r="F26" s="87"/>
      <c r="G26" s="87"/>
      <c r="H26" s="87"/>
      <c r="I26" s="87"/>
      <c r="J26" s="87"/>
      <c r="K26" s="87"/>
      <c r="L26" s="87"/>
      <c r="M26" s="11">
        <v>43296</v>
      </c>
      <c r="N26" s="11">
        <v>43312</v>
      </c>
    </row>
    <row r="27" spans="1:14" s="8" customFormat="1" ht="12.75" customHeight="1" x14ac:dyDescent="0.25">
      <c r="A27" s="21" t="s">
        <v>363</v>
      </c>
      <c r="B27" s="87" t="s">
        <v>364</v>
      </c>
      <c r="C27" s="87"/>
      <c r="D27" s="87"/>
      <c r="E27" s="87"/>
      <c r="F27" s="87"/>
      <c r="G27" s="87"/>
      <c r="H27" s="87"/>
      <c r="I27" s="87"/>
      <c r="J27" s="87"/>
      <c r="K27" s="87"/>
      <c r="L27" s="87"/>
      <c r="M27" s="11">
        <v>43101</v>
      </c>
      <c r="N27" s="11">
        <v>43296</v>
      </c>
    </row>
    <row r="28" spans="1:14" s="8" customFormat="1" ht="12.75" customHeight="1" x14ac:dyDescent="0.25">
      <c r="A28" s="21" t="s">
        <v>365</v>
      </c>
      <c r="B28" s="87" t="s">
        <v>366</v>
      </c>
      <c r="C28" s="87"/>
      <c r="D28" s="87"/>
      <c r="E28" s="87"/>
      <c r="F28" s="87"/>
      <c r="G28" s="87"/>
      <c r="H28" s="87"/>
      <c r="I28" s="87"/>
      <c r="J28" s="87"/>
      <c r="K28" s="87"/>
      <c r="L28" s="87"/>
      <c r="M28" s="11">
        <v>43101</v>
      </c>
      <c r="N28" s="11">
        <v>43131</v>
      </c>
    </row>
    <row r="29" spans="1:14" s="8" customFormat="1" ht="12.75" customHeight="1" x14ac:dyDescent="0.25">
      <c r="A29" s="21" t="s">
        <v>367</v>
      </c>
      <c r="B29" s="113" t="s">
        <v>368</v>
      </c>
      <c r="C29" s="113"/>
      <c r="D29" s="113"/>
      <c r="E29" s="113"/>
      <c r="F29" s="113"/>
      <c r="G29" s="113"/>
      <c r="H29" s="113"/>
      <c r="I29" s="113"/>
      <c r="J29" s="113"/>
      <c r="K29" s="113"/>
      <c r="L29" s="113"/>
      <c r="M29" s="11">
        <v>43174</v>
      </c>
      <c r="N29" s="11">
        <v>43220</v>
      </c>
    </row>
    <row r="31" spans="1:14" x14ac:dyDescent="0.25">
      <c r="A31" s="100" t="s">
        <v>59</v>
      </c>
      <c r="B31" s="101"/>
      <c r="C31" s="101"/>
      <c r="D31" s="101"/>
      <c r="E31" s="101"/>
      <c r="F31" s="101"/>
      <c r="G31" s="101"/>
      <c r="H31" s="101"/>
      <c r="I31" s="101"/>
      <c r="J31" s="101"/>
      <c r="K31" s="101"/>
      <c r="L31" s="101"/>
      <c r="M31" s="101"/>
      <c r="N31" s="102"/>
    </row>
    <row r="32" spans="1:14" x14ac:dyDescent="0.25">
      <c r="A32" s="12"/>
      <c r="B32" s="12" t="s">
        <v>60</v>
      </c>
      <c r="C32" s="13">
        <v>43130</v>
      </c>
      <c r="D32" s="13">
        <v>43159</v>
      </c>
      <c r="E32" s="13">
        <v>43189</v>
      </c>
      <c r="F32" s="13">
        <v>43220</v>
      </c>
      <c r="G32" s="13">
        <v>43250</v>
      </c>
      <c r="H32" s="13">
        <v>43281</v>
      </c>
      <c r="I32" s="13">
        <v>43311</v>
      </c>
      <c r="J32" s="13">
        <v>43342</v>
      </c>
      <c r="K32" s="13">
        <v>43373</v>
      </c>
      <c r="L32" s="13">
        <v>43403</v>
      </c>
      <c r="M32" s="13">
        <v>43434</v>
      </c>
      <c r="N32" s="13">
        <v>43464</v>
      </c>
    </row>
    <row r="33" spans="1:14" ht="41.25" customHeight="1" x14ac:dyDescent="0.25">
      <c r="A33" s="14" t="s">
        <v>61</v>
      </c>
      <c r="B33" s="91" t="s">
        <v>369</v>
      </c>
      <c r="C33" s="92"/>
      <c r="D33" s="92"/>
      <c r="E33" s="92"/>
      <c r="F33" s="92"/>
      <c r="G33" s="92"/>
      <c r="H33" s="92"/>
      <c r="I33" s="92"/>
      <c r="J33" s="92"/>
      <c r="K33" s="92"/>
      <c r="L33" s="92"/>
      <c r="M33" s="92"/>
      <c r="N33" s="93"/>
    </row>
    <row r="34" spans="1:14" ht="19.5" customHeight="1" x14ac:dyDescent="0.25">
      <c r="A34" s="14" t="s">
        <v>63</v>
      </c>
      <c r="B34" s="105" t="s">
        <v>370</v>
      </c>
      <c r="C34" s="106"/>
      <c r="D34" s="106"/>
      <c r="E34" s="106"/>
      <c r="F34" s="106"/>
      <c r="G34" s="106"/>
      <c r="H34" s="106"/>
      <c r="I34" s="106"/>
      <c r="J34" s="106"/>
      <c r="K34" s="106"/>
      <c r="L34" s="106"/>
      <c r="M34" s="106"/>
      <c r="N34" s="106"/>
    </row>
    <row r="35" spans="1:14" ht="18" customHeight="1" x14ac:dyDescent="0.25">
      <c r="A35" s="14" t="s">
        <v>65</v>
      </c>
      <c r="B35" s="105" t="s">
        <v>313</v>
      </c>
      <c r="C35" s="106"/>
      <c r="D35" s="106"/>
      <c r="E35" s="106"/>
      <c r="F35" s="106"/>
      <c r="G35" s="106"/>
      <c r="H35" s="106"/>
      <c r="I35" s="106"/>
      <c r="J35" s="106"/>
      <c r="K35" s="106"/>
      <c r="L35" s="106"/>
      <c r="M35" s="106"/>
      <c r="N35" s="106"/>
    </row>
    <row r="36" spans="1:14" x14ac:dyDescent="0.25">
      <c r="A36" s="14" t="s">
        <v>67</v>
      </c>
      <c r="B36" s="15"/>
      <c r="C36" s="17">
        <v>0.2</v>
      </c>
      <c r="D36" s="17">
        <v>0.3</v>
      </c>
      <c r="E36" s="17">
        <v>0.4</v>
      </c>
      <c r="F36" s="17">
        <v>0.6</v>
      </c>
      <c r="G36" s="17">
        <v>0.8</v>
      </c>
      <c r="H36" s="17">
        <v>1</v>
      </c>
      <c r="I36" s="17"/>
      <c r="J36" s="17"/>
      <c r="K36" s="17"/>
      <c r="L36" s="17"/>
      <c r="M36" s="17"/>
      <c r="N36" s="17"/>
    </row>
    <row r="37" spans="1:14" x14ac:dyDescent="0.25">
      <c r="A37" s="18"/>
      <c r="B37" s="18"/>
      <c r="C37" s="18"/>
      <c r="D37" s="18"/>
      <c r="E37" s="18"/>
      <c r="F37" s="18"/>
      <c r="G37" s="18"/>
      <c r="H37" s="18"/>
      <c r="I37" s="18"/>
      <c r="J37" s="18"/>
      <c r="K37" s="18"/>
      <c r="L37" s="18"/>
      <c r="M37" s="18"/>
      <c r="N37" s="18"/>
    </row>
    <row r="38" spans="1:14" x14ac:dyDescent="0.25">
      <c r="A38" s="18"/>
      <c r="B38" s="18"/>
      <c r="C38" s="18"/>
      <c r="D38" s="18"/>
      <c r="E38" s="18"/>
      <c r="F38" s="18"/>
      <c r="G38" s="18"/>
      <c r="H38" s="18"/>
      <c r="I38" s="18"/>
      <c r="J38" s="18"/>
      <c r="K38" s="18"/>
      <c r="L38" s="18"/>
      <c r="M38" s="18"/>
      <c r="N38" s="18"/>
    </row>
    <row r="39" spans="1:14" x14ac:dyDescent="0.25">
      <c r="A39" s="89" t="s">
        <v>59</v>
      </c>
      <c r="B39" s="89"/>
      <c r="C39" s="89"/>
      <c r="D39" s="89"/>
      <c r="E39" s="89"/>
      <c r="F39" s="89"/>
      <c r="G39" s="89"/>
      <c r="H39" s="89"/>
      <c r="I39" s="89"/>
      <c r="J39" s="89"/>
      <c r="K39" s="89"/>
      <c r="L39" s="89"/>
      <c r="M39" s="89"/>
      <c r="N39" s="89"/>
    </row>
    <row r="40" spans="1:14" x14ac:dyDescent="0.25">
      <c r="A40" s="12"/>
      <c r="B40" s="12" t="s">
        <v>60</v>
      </c>
      <c r="C40" s="13">
        <v>43130</v>
      </c>
      <c r="D40" s="13">
        <v>43159</v>
      </c>
      <c r="E40" s="13">
        <v>43189</v>
      </c>
      <c r="F40" s="13">
        <v>43220</v>
      </c>
      <c r="G40" s="13">
        <v>43250</v>
      </c>
      <c r="H40" s="13">
        <v>43281</v>
      </c>
      <c r="I40" s="13">
        <v>43311</v>
      </c>
      <c r="J40" s="13">
        <v>43342</v>
      </c>
      <c r="K40" s="13">
        <v>43373</v>
      </c>
      <c r="L40" s="13">
        <v>43403</v>
      </c>
      <c r="M40" s="13">
        <v>43434</v>
      </c>
      <c r="N40" s="13">
        <v>43464</v>
      </c>
    </row>
    <row r="41" spans="1:14" ht="12.75" customHeight="1" x14ac:dyDescent="0.25">
      <c r="A41" s="14" t="s">
        <v>61</v>
      </c>
      <c r="B41" s="87" t="s">
        <v>371</v>
      </c>
      <c r="C41" s="87"/>
      <c r="D41" s="87"/>
      <c r="E41" s="87"/>
      <c r="F41" s="87"/>
      <c r="G41" s="87"/>
      <c r="H41" s="87"/>
      <c r="I41" s="87"/>
      <c r="J41" s="87"/>
      <c r="K41" s="87"/>
      <c r="L41" s="87"/>
      <c r="M41" s="87"/>
      <c r="N41" s="87"/>
    </row>
    <row r="42" spans="1:14" ht="25.5" customHeight="1" x14ac:dyDescent="0.25">
      <c r="A42" s="14" t="s">
        <v>63</v>
      </c>
      <c r="B42" s="87" t="s">
        <v>372</v>
      </c>
      <c r="C42" s="87"/>
      <c r="D42" s="87"/>
      <c r="E42" s="87"/>
      <c r="F42" s="87"/>
      <c r="G42" s="87"/>
      <c r="H42" s="87"/>
      <c r="I42" s="87"/>
      <c r="J42" s="87"/>
      <c r="K42" s="87"/>
      <c r="L42" s="87"/>
      <c r="M42" s="87"/>
      <c r="N42" s="87"/>
    </row>
    <row r="43" spans="1:14" ht="25.5" customHeight="1" x14ac:dyDescent="0.25">
      <c r="A43" s="14" t="s">
        <v>65</v>
      </c>
      <c r="B43" s="87" t="s">
        <v>373</v>
      </c>
      <c r="C43" s="87"/>
      <c r="D43" s="87"/>
      <c r="E43" s="87"/>
      <c r="F43" s="87"/>
      <c r="G43" s="87"/>
      <c r="H43" s="87"/>
      <c r="I43" s="87"/>
      <c r="J43" s="87"/>
      <c r="K43" s="87"/>
      <c r="L43" s="87"/>
      <c r="M43" s="87"/>
      <c r="N43" s="87"/>
    </row>
    <row r="44" spans="1:14" x14ac:dyDescent="0.25">
      <c r="A44" s="14" t="s">
        <v>67</v>
      </c>
      <c r="B44" s="71"/>
      <c r="C44" s="17">
        <v>0.1</v>
      </c>
      <c r="D44" s="17">
        <v>0.2</v>
      </c>
      <c r="E44" s="17">
        <v>0.5</v>
      </c>
      <c r="F44" s="17">
        <v>0.8</v>
      </c>
      <c r="G44" s="17">
        <v>1</v>
      </c>
      <c r="H44" s="17"/>
      <c r="I44" s="17"/>
      <c r="J44" s="17"/>
      <c r="K44" s="17"/>
      <c r="L44" s="17"/>
      <c r="M44" s="17"/>
      <c r="N44" s="17"/>
    </row>
    <row r="45" spans="1:14" x14ac:dyDescent="0.25">
      <c r="A45" s="18"/>
      <c r="B45" s="18"/>
      <c r="C45" s="18"/>
      <c r="D45" s="18"/>
      <c r="E45" s="18"/>
      <c r="F45" s="18"/>
      <c r="G45" s="18"/>
      <c r="H45" s="18"/>
      <c r="I45" s="18"/>
      <c r="J45" s="18"/>
      <c r="K45" s="18"/>
      <c r="L45" s="18"/>
      <c r="M45" s="18"/>
      <c r="N45" s="18"/>
    </row>
    <row r="46" spans="1:14" x14ac:dyDescent="0.25">
      <c r="A46" s="89" t="s">
        <v>59</v>
      </c>
      <c r="B46" s="89"/>
      <c r="C46" s="89"/>
      <c r="D46" s="89"/>
      <c r="E46" s="89"/>
      <c r="F46" s="89"/>
      <c r="G46" s="89"/>
      <c r="H46" s="89"/>
      <c r="I46" s="89"/>
      <c r="J46" s="89"/>
      <c r="K46" s="89"/>
      <c r="L46" s="89"/>
      <c r="M46" s="89"/>
      <c r="N46" s="89"/>
    </row>
    <row r="47" spans="1:14" x14ac:dyDescent="0.25">
      <c r="A47" s="12"/>
      <c r="B47" s="12" t="s">
        <v>60</v>
      </c>
      <c r="C47" s="13">
        <v>43130</v>
      </c>
      <c r="D47" s="13">
        <v>43159</v>
      </c>
      <c r="E47" s="13">
        <v>43189</v>
      </c>
      <c r="F47" s="13">
        <v>43220</v>
      </c>
      <c r="G47" s="13">
        <v>43250</v>
      </c>
      <c r="H47" s="13">
        <v>43281</v>
      </c>
      <c r="I47" s="13">
        <v>43311</v>
      </c>
      <c r="J47" s="13">
        <v>43342</v>
      </c>
      <c r="K47" s="13">
        <v>43373</v>
      </c>
      <c r="L47" s="13">
        <v>43403</v>
      </c>
      <c r="M47" s="13">
        <v>43434</v>
      </c>
      <c r="N47" s="13">
        <v>43464</v>
      </c>
    </row>
    <row r="48" spans="1:14" ht="12.75" customHeight="1" x14ac:dyDescent="0.25">
      <c r="A48" s="14" t="s">
        <v>61</v>
      </c>
      <c r="B48" s="87" t="s">
        <v>298</v>
      </c>
      <c r="C48" s="87"/>
      <c r="D48" s="87"/>
      <c r="E48" s="87"/>
      <c r="F48" s="87"/>
      <c r="G48" s="87"/>
      <c r="H48" s="87"/>
      <c r="I48" s="87"/>
      <c r="J48" s="87"/>
      <c r="K48" s="87"/>
      <c r="L48" s="87"/>
      <c r="M48" s="87"/>
      <c r="N48" s="87"/>
    </row>
    <row r="49" spans="1:14" ht="25.5" customHeight="1" x14ac:dyDescent="0.25">
      <c r="A49" s="14" t="s">
        <v>63</v>
      </c>
      <c r="B49" s="87" t="s">
        <v>374</v>
      </c>
      <c r="C49" s="87"/>
      <c r="D49" s="87"/>
      <c r="E49" s="87"/>
      <c r="F49" s="87"/>
      <c r="G49" s="87"/>
      <c r="H49" s="87"/>
      <c r="I49" s="87"/>
      <c r="J49" s="87"/>
      <c r="K49" s="87"/>
      <c r="L49" s="87"/>
      <c r="M49" s="87"/>
      <c r="N49" s="87"/>
    </row>
    <row r="50" spans="1:14" ht="25.5" customHeight="1" x14ac:dyDescent="0.25">
      <c r="A50" s="14" t="s">
        <v>65</v>
      </c>
      <c r="B50" s="87" t="s">
        <v>375</v>
      </c>
      <c r="C50" s="87"/>
      <c r="D50" s="87"/>
      <c r="E50" s="87"/>
      <c r="F50" s="87"/>
      <c r="G50" s="87"/>
      <c r="H50" s="87"/>
      <c r="I50" s="87"/>
      <c r="J50" s="87"/>
      <c r="K50" s="87"/>
      <c r="L50" s="87"/>
      <c r="M50" s="87"/>
      <c r="N50" s="87"/>
    </row>
    <row r="51" spans="1:14" x14ac:dyDescent="0.25">
      <c r="A51" s="14" t="s">
        <v>67</v>
      </c>
      <c r="B51" s="71"/>
      <c r="C51" s="17"/>
      <c r="D51" s="17"/>
      <c r="E51" s="17"/>
      <c r="F51" s="17"/>
      <c r="G51" s="17">
        <v>1</v>
      </c>
      <c r="H51" s="17"/>
      <c r="I51" s="17"/>
      <c r="J51" s="17"/>
      <c r="K51" s="17"/>
      <c r="L51" s="17"/>
      <c r="M51" s="17"/>
      <c r="N51" s="17"/>
    </row>
    <row r="52" spans="1:14" x14ac:dyDescent="0.25">
      <c r="A52" s="18"/>
      <c r="B52" s="18"/>
      <c r="C52" s="18"/>
      <c r="D52" s="18"/>
      <c r="E52" s="18"/>
      <c r="F52" s="18"/>
      <c r="G52" s="18"/>
      <c r="H52" s="18"/>
      <c r="I52" s="18"/>
      <c r="J52" s="18"/>
      <c r="K52" s="18"/>
      <c r="L52" s="18"/>
      <c r="M52" s="18"/>
      <c r="N52" s="18"/>
    </row>
    <row r="53" spans="1:14" x14ac:dyDescent="0.25">
      <c r="A53" s="23"/>
      <c r="B53" s="23"/>
      <c r="C53" s="23"/>
      <c r="D53" s="23"/>
      <c r="E53" s="23"/>
      <c r="F53" s="23"/>
      <c r="G53" s="23"/>
      <c r="H53" s="23"/>
      <c r="I53" s="23"/>
      <c r="J53" s="23"/>
      <c r="K53" s="23"/>
      <c r="L53" s="23"/>
      <c r="M53" s="23"/>
      <c r="N53" s="23"/>
    </row>
    <row r="54" spans="1:14" x14ac:dyDescent="0.25">
      <c r="A54" s="89" t="s">
        <v>59</v>
      </c>
      <c r="B54" s="89"/>
      <c r="C54" s="89"/>
      <c r="D54" s="89"/>
      <c r="E54" s="89"/>
      <c r="F54" s="89"/>
      <c r="G54" s="89"/>
      <c r="H54" s="89"/>
      <c r="I54" s="89"/>
      <c r="J54" s="89"/>
      <c r="K54" s="89"/>
      <c r="L54" s="89"/>
      <c r="M54" s="89"/>
      <c r="N54" s="89"/>
    </row>
    <row r="55" spans="1:14" ht="12.75" customHeight="1" x14ac:dyDescent="0.25">
      <c r="A55" s="12"/>
      <c r="B55" s="12" t="s">
        <v>60</v>
      </c>
      <c r="C55" s="13">
        <v>43130</v>
      </c>
      <c r="D55" s="13">
        <v>43159</v>
      </c>
      <c r="E55" s="13">
        <v>43189</v>
      </c>
      <c r="F55" s="13">
        <v>43220</v>
      </c>
      <c r="G55" s="13">
        <v>43250</v>
      </c>
      <c r="H55" s="13">
        <v>43281</v>
      </c>
      <c r="I55" s="13">
        <v>43311</v>
      </c>
      <c r="J55" s="13">
        <v>43342</v>
      </c>
      <c r="K55" s="13">
        <v>43373</v>
      </c>
      <c r="L55" s="13">
        <v>43403</v>
      </c>
      <c r="M55" s="13">
        <v>43434</v>
      </c>
      <c r="N55" s="13">
        <v>43464</v>
      </c>
    </row>
    <row r="56" spans="1:14" ht="25.5" customHeight="1" x14ac:dyDescent="0.25">
      <c r="A56" s="14" t="s">
        <v>61</v>
      </c>
      <c r="B56" s="87" t="s">
        <v>376</v>
      </c>
      <c r="C56" s="87"/>
      <c r="D56" s="87"/>
      <c r="E56" s="87"/>
      <c r="F56" s="87"/>
      <c r="G56" s="87"/>
      <c r="H56" s="87"/>
      <c r="I56" s="87"/>
      <c r="J56" s="87"/>
      <c r="K56" s="87"/>
      <c r="L56" s="87"/>
      <c r="M56" s="87"/>
      <c r="N56" s="87"/>
    </row>
    <row r="57" spans="1:14" ht="25.5" customHeight="1" x14ac:dyDescent="0.25">
      <c r="A57" s="14" t="s">
        <v>63</v>
      </c>
      <c r="B57" s="87" t="s">
        <v>320</v>
      </c>
      <c r="C57" s="87"/>
      <c r="D57" s="87"/>
      <c r="E57" s="87"/>
      <c r="F57" s="87"/>
      <c r="G57" s="87"/>
      <c r="H57" s="87"/>
      <c r="I57" s="87"/>
      <c r="J57" s="87"/>
      <c r="K57" s="87"/>
      <c r="L57" s="87"/>
      <c r="M57" s="87"/>
      <c r="N57" s="87"/>
    </row>
    <row r="58" spans="1:14" ht="28.5" customHeight="1" x14ac:dyDescent="0.25">
      <c r="A58" s="14" t="s">
        <v>65</v>
      </c>
      <c r="B58" s="87" t="s">
        <v>377</v>
      </c>
      <c r="C58" s="87"/>
      <c r="D58" s="87"/>
      <c r="E58" s="87"/>
      <c r="F58" s="87"/>
      <c r="G58" s="87"/>
      <c r="H58" s="87"/>
      <c r="I58" s="87"/>
      <c r="J58" s="87"/>
      <c r="K58" s="87"/>
      <c r="L58" s="87"/>
      <c r="M58" s="87"/>
      <c r="N58" s="87"/>
    </row>
    <row r="59" spans="1:14" x14ac:dyDescent="0.25">
      <c r="A59" s="14" t="s">
        <v>67</v>
      </c>
      <c r="B59" s="71"/>
      <c r="C59" s="17"/>
      <c r="D59" s="17"/>
      <c r="E59" s="17"/>
      <c r="F59" s="17"/>
      <c r="G59" s="17">
        <v>0.5</v>
      </c>
      <c r="H59" s="17">
        <v>1</v>
      </c>
      <c r="I59" s="17"/>
      <c r="J59" s="17"/>
      <c r="K59" s="17"/>
      <c r="L59" s="17"/>
      <c r="M59" s="17"/>
      <c r="N59" s="17"/>
    </row>
    <row r="60" spans="1:14" x14ac:dyDescent="0.25">
      <c r="A60" s="18"/>
      <c r="B60" s="18"/>
      <c r="C60" s="18"/>
      <c r="D60" s="18"/>
      <c r="E60" s="18"/>
      <c r="F60" s="18"/>
      <c r="G60" s="18"/>
      <c r="H60" s="18"/>
      <c r="I60" s="18"/>
      <c r="J60" s="18"/>
      <c r="K60" s="18"/>
      <c r="L60" s="18"/>
      <c r="M60" s="18"/>
      <c r="N60" s="18"/>
    </row>
    <row r="61" spans="1:14" x14ac:dyDescent="0.25">
      <c r="A61" s="23"/>
      <c r="B61" s="23"/>
      <c r="C61" s="23"/>
      <c r="D61" s="23"/>
      <c r="E61" s="23"/>
      <c r="F61" s="23"/>
      <c r="G61" s="23"/>
      <c r="H61" s="23"/>
      <c r="I61" s="23"/>
      <c r="J61" s="23"/>
      <c r="K61" s="23"/>
      <c r="L61" s="23"/>
      <c r="M61" s="23"/>
      <c r="N61" s="23"/>
    </row>
    <row r="62" spans="1:14" x14ac:dyDescent="0.25">
      <c r="A62" s="89" t="s">
        <v>59</v>
      </c>
      <c r="B62" s="89"/>
      <c r="C62" s="89"/>
      <c r="D62" s="89"/>
      <c r="E62" s="89"/>
      <c r="F62" s="89"/>
      <c r="G62" s="89"/>
      <c r="H62" s="89"/>
      <c r="I62" s="89"/>
      <c r="J62" s="89"/>
      <c r="K62" s="89"/>
      <c r="L62" s="89"/>
      <c r="M62" s="89"/>
      <c r="N62" s="89"/>
    </row>
    <row r="63" spans="1:14" x14ac:dyDescent="0.25">
      <c r="A63" s="12"/>
      <c r="B63" s="12" t="s">
        <v>60</v>
      </c>
      <c r="C63" s="13">
        <v>43130</v>
      </c>
      <c r="D63" s="13">
        <v>43159</v>
      </c>
      <c r="E63" s="13">
        <v>43189</v>
      </c>
      <c r="F63" s="13">
        <v>43220</v>
      </c>
      <c r="G63" s="13">
        <v>43250</v>
      </c>
      <c r="H63" s="13">
        <v>43281</v>
      </c>
      <c r="I63" s="13">
        <v>43311</v>
      </c>
      <c r="J63" s="13">
        <v>43342</v>
      </c>
      <c r="K63" s="13">
        <v>43373</v>
      </c>
      <c r="L63" s="13">
        <v>43403</v>
      </c>
      <c r="M63" s="13">
        <v>43434</v>
      </c>
      <c r="N63" s="13">
        <v>43464</v>
      </c>
    </row>
    <row r="64" spans="1:14" x14ac:dyDescent="0.25">
      <c r="A64" s="14" t="s">
        <v>61</v>
      </c>
      <c r="B64" s="87" t="s">
        <v>378</v>
      </c>
      <c r="C64" s="87"/>
      <c r="D64" s="87"/>
      <c r="E64" s="87"/>
      <c r="F64" s="87"/>
      <c r="G64" s="87"/>
      <c r="H64" s="87"/>
      <c r="I64" s="87"/>
      <c r="J64" s="87"/>
      <c r="K64" s="87"/>
      <c r="L64" s="87"/>
      <c r="M64" s="87"/>
      <c r="N64" s="87"/>
    </row>
    <row r="65" spans="1:14" ht="25.5" customHeight="1" x14ac:dyDescent="0.25">
      <c r="A65" s="14" t="s">
        <v>63</v>
      </c>
      <c r="B65" s="87" t="s">
        <v>372</v>
      </c>
      <c r="C65" s="87"/>
      <c r="D65" s="87"/>
      <c r="E65" s="87"/>
      <c r="F65" s="87"/>
      <c r="G65" s="87"/>
      <c r="H65" s="87"/>
      <c r="I65" s="87"/>
      <c r="J65" s="87"/>
      <c r="K65" s="87"/>
      <c r="L65" s="87"/>
      <c r="M65" s="87"/>
      <c r="N65" s="87"/>
    </row>
    <row r="66" spans="1:14" ht="25.5" x14ac:dyDescent="0.25">
      <c r="A66" s="14" t="s">
        <v>65</v>
      </c>
      <c r="B66" s="87" t="s">
        <v>379</v>
      </c>
      <c r="C66" s="87"/>
      <c r="D66" s="87"/>
      <c r="E66" s="87"/>
      <c r="F66" s="87"/>
      <c r="G66" s="87"/>
      <c r="H66" s="87"/>
      <c r="I66" s="87"/>
      <c r="J66" s="87"/>
      <c r="K66" s="87"/>
      <c r="L66" s="87"/>
      <c r="M66" s="87"/>
      <c r="N66" s="87"/>
    </row>
    <row r="67" spans="1:14" x14ac:dyDescent="0.25">
      <c r="A67" s="14" t="s">
        <v>67</v>
      </c>
      <c r="B67" s="71"/>
      <c r="C67" s="17"/>
      <c r="D67" s="17"/>
      <c r="E67" s="17"/>
      <c r="F67" s="17"/>
      <c r="G67" s="17"/>
      <c r="H67" s="17"/>
      <c r="I67" s="17">
        <v>1</v>
      </c>
      <c r="J67" s="17"/>
      <c r="K67" s="17"/>
      <c r="L67" s="17"/>
      <c r="M67" s="17"/>
      <c r="N67" s="17"/>
    </row>
    <row r="69" spans="1:14" ht="15" x14ac:dyDescent="0.25">
      <c r="A69" s="20" t="s">
        <v>71</v>
      </c>
      <c r="B69" s="103" t="s">
        <v>72</v>
      </c>
      <c r="C69" s="104"/>
      <c r="D69" s="104"/>
      <c r="E69" s="104"/>
      <c r="F69" s="104"/>
      <c r="G69" s="104"/>
      <c r="H69"/>
    </row>
  </sheetData>
  <mergeCells count="55">
    <mergeCell ref="B69:G69"/>
    <mergeCell ref="B57:N57"/>
    <mergeCell ref="B58:N58"/>
    <mergeCell ref="A62:N62"/>
    <mergeCell ref="B64:N64"/>
    <mergeCell ref="B65:N65"/>
    <mergeCell ref="B66:N66"/>
    <mergeCell ref="B56:N56"/>
    <mergeCell ref="B34:N34"/>
    <mergeCell ref="B35:N35"/>
    <mergeCell ref="A39:N39"/>
    <mergeCell ref="B41:N41"/>
    <mergeCell ref="B42:N42"/>
    <mergeCell ref="B43:N43"/>
    <mergeCell ref="A46:N46"/>
    <mergeCell ref="B48:N48"/>
    <mergeCell ref="B49:N49"/>
    <mergeCell ref="B50:N50"/>
    <mergeCell ref="A54:N54"/>
    <mergeCell ref="B33:N33"/>
    <mergeCell ref="B21:L21"/>
    <mergeCell ref="B22:L22"/>
    <mergeCell ref="B23:L23"/>
    <mergeCell ref="B24:L24"/>
    <mergeCell ref="B25:L25"/>
    <mergeCell ref="B26:L26"/>
    <mergeCell ref="B27:L27"/>
    <mergeCell ref="B28:L28"/>
    <mergeCell ref="B29:L29"/>
    <mergeCell ref="A31:N31"/>
    <mergeCell ref="B20:L20"/>
    <mergeCell ref="B9:N9"/>
    <mergeCell ref="A11:A12"/>
    <mergeCell ref="B11:L12"/>
    <mergeCell ref="M11:N11"/>
    <mergeCell ref="B13:L13"/>
    <mergeCell ref="B14:L14"/>
    <mergeCell ref="B15:L15"/>
    <mergeCell ref="B16:L16"/>
    <mergeCell ref="B17:L17"/>
    <mergeCell ref="B18:L18"/>
    <mergeCell ref="B19:L19"/>
    <mergeCell ref="B5:C5"/>
    <mergeCell ref="B6:N6"/>
    <mergeCell ref="B7:K7"/>
    <mergeCell ref="M7:N7"/>
    <mergeCell ref="B8:H8"/>
    <mergeCell ref="J8:K8"/>
    <mergeCell ref="M8:N8"/>
    <mergeCell ref="B1:N1"/>
    <mergeCell ref="A2:N2"/>
    <mergeCell ref="A3:B3"/>
    <mergeCell ref="C3:N3"/>
    <mergeCell ref="A4:F4"/>
    <mergeCell ref="G4:N4"/>
  </mergeCells>
  <dataValidations count="14">
    <dataValidation allowBlank="1" showInputMessage="1" promptTitle="Siglas junto a numero progresivo" prompt="Anota aquí siglas de tu área a la izquierda y un número con dos digitos a la derecha p.e. Dirección de Participación Ciudadana: DPC01 Contraloria General: CG01 " sqref="A13:A29"/>
    <dataValidation type="date" allowBlank="1" showInputMessage="1" showErrorMessage="1" errorTitle="Formato de fecha" error="Anota la fecha en el formato: dd/mm/aaaa" promptTitle="Formato de fecha" prompt="Anota la fecha en el formato: dd/mm/aaaa" sqref="M13:N29">
      <formula1>43101</formula1>
      <formula2>43465</formula2>
    </dataValidation>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33:N33"/>
    <dataValidation allowBlank="1" showInputMessage="1" promptTitle="Describe y explica indicador" prompt="Explica en qué consiste lo que se va a medir y cómo se van a obtener los datos." sqref="B35:N35 B58:N58 B50:N50 B66:N66 B43:N43"/>
    <dataValidation allowBlank="1" showInputMessage="1" promptTitle="Nombra el indicador de desempeño" prompt="Tasa de cumplimiento, porcentaje, memoria de evento, evento realizado, reporte de investigación, número de personas capacitadas, etc. " sqref="B34:N34 B42:N42 B49:N49 B57:N57 B65:N65"/>
    <dataValidation allowBlank="1" showInputMessage="1" promptTitle="Descripción de entregable" prompt="Describe aquí en qué consiste el producto, material, servicio o evento producto del presente proceso o proyecto." sqref="B41:N41 B48:N48 B64:N64 B56:N56"/>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[15]Validaciones!#REF!</xm:f>
          </x14:formula1>
          <xm:sqref>B69:G69</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22"/>
  <sheetViews>
    <sheetView view="pageBreakPreview" zoomScale="110" zoomScaleNormal="119" zoomScaleSheetLayoutView="110" zoomScalePageLayoutView="120" workbookViewId="0">
      <pane ySplit="4" topLeftCell="A8" activePane="bottomLeft" state="frozen"/>
      <selection activeCell="A19" sqref="A19"/>
      <selection pane="bottomLeft" activeCell="A19" sqref="A19"/>
    </sheetView>
  </sheetViews>
  <sheetFormatPr baseColWidth="10" defaultColWidth="10.85546875" defaultRowHeight="15" x14ac:dyDescent="0.25"/>
  <cols>
    <col min="1" max="1" width="9.28515625" style="42" customWidth="1"/>
    <col min="2" max="2" width="29.7109375" style="42" customWidth="1"/>
    <col min="3" max="4" width="24.140625" style="42" customWidth="1"/>
    <col min="5" max="6" width="9.140625" style="42" bestFit="1" customWidth="1"/>
    <col min="7" max="7" width="6.7109375" style="42" bestFit="1" customWidth="1"/>
    <col min="8" max="8" width="9.140625" style="42" bestFit="1" customWidth="1"/>
    <col min="9" max="9" width="7.28515625" style="42" bestFit="1" customWidth="1"/>
    <col min="10" max="11" width="8.42578125" style="42" bestFit="1" customWidth="1"/>
    <col min="12" max="12" width="7.28515625" style="42" bestFit="1" customWidth="1"/>
    <col min="13" max="13" width="5.5703125" style="42" bestFit="1" customWidth="1"/>
    <col min="14" max="14" width="5.42578125" style="42" bestFit="1" customWidth="1"/>
    <col min="15" max="15" width="5.140625" style="42" bestFit="1" customWidth="1"/>
    <col min="16" max="16" width="5.5703125" style="42" bestFit="1" customWidth="1"/>
    <col min="17" max="17" width="5.140625" style="42" bestFit="1" customWidth="1"/>
    <col min="18" max="16384" width="10.85546875" style="42"/>
  </cols>
  <sheetData>
    <row r="1" spans="1:17" s="1" customFormat="1" ht="25.5" customHeight="1" x14ac:dyDescent="0.25">
      <c r="D1" s="28" t="s">
        <v>1</v>
      </c>
      <c r="E1" s="29"/>
      <c r="F1" s="29"/>
      <c r="G1" s="29"/>
      <c r="H1" s="29"/>
      <c r="I1" s="29"/>
      <c r="J1" s="29"/>
      <c r="K1" s="29"/>
      <c r="L1" s="29"/>
      <c r="M1" s="29"/>
      <c r="N1" s="29"/>
      <c r="O1" s="29"/>
      <c r="P1" s="29"/>
      <c r="Q1" s="29"/>
    </row>
    <row r="2" spans="1:17" s="1" customFormat="1" ht="25.5" customHeight="1" x14ac:dyDescent="0.25">
      <c r="B2" s="30"/>
      <c r="C2" s="30"/>
      <c r="D2" s="30" t="s">
        <v>73</v>
      </c>
      <c r="F2" s="30"/>
      <c r="G2" s="30"/>
      <c r="H2" s="30"/>
      <c r="I2" s="30"/>
      <c r="J2" s="30"/>
      <c r="K2" s="30"/>
      <c r="L2" s="30"/>
      <c r="M2" s="30"/>
      <c r="N2" s="30"/>
      <c r="O2" s="30"/>
      <c r="P2" s="30"/>
      <c r="Q2" s="30"/>
    </row>
    <row r="3" spans="1:17" s="1" customFormat="1" ht="15" customHeight="1" x14ac:dyDescent="0.25">
      <c r="A3" s="31" t="s">
        <v>74</v>
      </c>
      <c r="B3" s="31"/>
      <c r="C3" s="108" t="s">
        <v>380</v>
      </c>
      <c r="D3" s="109"/>
      <c r="E3" s="110"/>
      <c r="F3" s="111" t="s">
        <v>76</v>
      </c>
      <c r="G3" s="112"/>
      <c r="H3" s="112"/>
      <c r="I3" s="112"/>
      <c r="J3" s="112"/>
      <c r="K3" s="112"/>
      <c r="L3" s="112"/>
      <c r="M3" s="112"/>
      <c r="N3" s="112"/>
      <c r="O3" s="112"/>
      <c r="P3" s="112"/>
      <c r="Q3" s="112"/>
    </row>
    <row r="4" spans="1:17" s="1" customFormat="1" ht="8.25" customHeight="1"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38.25" x14ac:dyDescent="0.25">
      <c r="A5" s="21" t="s">
        <v>381</v>
      </c>
      <c r="B5" s="33" t="s">
        <v>278</v>
      </c>
      <c r="C5" s="34" t="s">
        <v>382</v>
      </c>
      <c r="D5" s="35" t="s">
        <v>112</v>
      </c>
      <c r="E5" s="36">
        <f>SUM(F5:Q5)</f>
        <v>11250000</v>
      </c>
      <c r="F5" s="37"/>
      <c r="G5" s="37"/>
      <c r="H5" s="37">
        <f>2500*4500</f>
        <v>11250000</v>
      </c>
      <c r="I5" s="37"/>
      <c r="J5" s="37"/>
      <c r="K5" s="37"/>
      <c r="L5" s="37"/>
      <c r="M5" s="37"/>
      <c r="N5" s="37"/>
      <c r="O5" s="37"/>
      <c r="P5" s="37"/>
      <c r="Q5" s="37"/>
    </row>
    <row r="6" spans="1:17" s="1" customFormat="1" ht="38.25" x14ac:dyDescent="0.25">
      <c r="A6" s="21" t="s">
        <v>381</v>
      </c>
      <c r="B6" s="33"/>
      <c r="C6" s="34" t="s">
        <v>113</v>
      </c>
      <c r="D6" s="35" t="s">
        <v>114</v>
      </c>
      <c r="E6" s="36">
        <f>SUM(F6:Q6)</f>
        <v>1350000</v>
      </c>
      <c r="F6" s="37"/>
      <c r="G6" s="37"/>
      <c r="H6" s="37"/>
      <c r="I6" s="37">
        <f>4500*100</f>
        <v>450000</v>
      </c>
      <c r="J6" s="37">
        <f t="shared" ref="J6:K6" si="0">4500*100</f>
        <v>450000</v>
      </c>
      <c r="K6" s="37">
        <f t="shared" si="0"/>
        <v>450000</v>
      </c>
      <c r="L6" s="37"/>
      <c r="M6" s="37"/>
      <c r="N6" s="37"/>
      <c r="O6" s="37"/>
      <c r="P6" s="37"/>
      <c r="Q6" s="37"/>
    </row>
    <row r="7" spans="1:17" s="1" customFormat="1" ht="38.25" x14ac:dyDescent="0.25">
      <c r="A7" s="33" t="s">
        <v>383</v>
      </c>
      <c r="B7" s="33" t="s">
        <v>284</v>
      </c>
      <c r="C7" s="34" t="s">
        <v>331</v>
      </c>
      <c r="D7" s="35" t="s">
        <v>89</v>
      </c>
      <c r="E7" s="36">
        <f t="shared" ref="E7:E20" si="1">SUM(F7:Q7)</f>
        <v>15000</v>
      </c>
      <c r="F7" s="37"/>
      <c r="G7" s="37"/>
      <c r="H7" s="37"/>
      <c r="I7" s="37"/>
      <c r="J7" s="37">
        <v>5000</v>
      </c>
      <c r="K7" s="37">
        <v>5000</v>
      </c>
      <c r="L7" s="37">
        <v>5000</v>
      </c>
      <c r="M7" s="37"/>
      <c r="N7" s="37"/>
      <c r="O7" s="37"/>
      <c r="P7" s="37"/>
      <c r="Q7" s="37"/>
    </row>
    <row r="8" spans="1:17" s="1" customFormat="1" ht="38.25" x14ac:dyDescent="0.25">
      <c r="A8" s="33" t="s">
        <v>384</v>
      </c>
      <c r="B8" s="33" t="s">
        <v>385</v>
      </c>
      <c r="C8" s="34" t="s">
        <v>122</v>
      </c>
      <c r="D8" s="35" t="s">
        <v>123</v>
      </c>
      <c r="E8" s="36">
        <f t="shared" si="1"/>
        <v>12000</v>
      </c>
      <c r="F8" s="37"/>
      <c r="G8" s="37"/>
      <c r="H8" s="37"/>
      <c r="I8" s="37">
        <v>6000</v>
      </c>
      <c r="J8" s="37">
        <v>6000</v>
      </c>
      <c r="K8" s="37"/>
      <c r="L8" s="37"/>
      <c r="M8" s="37"/>
      <c r="N8" s="37"/>
      <c r="O8" s="37"/>
      <c r="P8" s="37"/>
      <c r="Q8" s="37"/>
    </row>
    <row r="9" spans="1:17" s="1" customFormat="1" ht="38.25" x14ac:dyDescent="0.25">
      <c r="A9" s="33" t="s">
        <v>386</v>
      </c>
      <c r="B9" s="39" t="s">
        <v>290</v>
      </c>
      <c r="C9" s="38" t="s">
        <v>122</v>
      </c>
      <c r="D9" s="35" t="s">
        <v>123</v>
      </c>
      <c r="E9" s="36">
        <f t="shared" si="1"/>
        <v>50000</v>
      </c>
      <c r="F9" s="37"/>
      <c r="G9" s="37"/>
      <c r="H9" s="37"/>
      <c r="I9" s="37"/>
      <c r="J9" s="37">
        <v>50000</v>
      </c>
      <c r="K9" s="37"/>
      <c r="L9" s="37"/>
      <c r="M9" s="37"/>
      <c r="N9" s="37"/>
      <c r="O9" s="37"/>
      <c r="P9" s="37"/>
      <c r="Q9" s="37"/>
    </row>
    <row r="10" spans="1:17" s="1" customFormat="1" ht="38.25" x14ac:dyDescent="0.25">
      <c r="A10" s="33" t="s">
        <v>386</v>
      </c>
      <c r="B10" s="39"/>
      <c r="C10" s="38" t="s">
        <v>124</v>
      </c>
      <c r="D10" s="35" t="s">
        <v>125</v>
      </c>
      <c r="E10" s="36">
        <f t="shared" si="1"/>
        <v>40000</v>
      </c>
      <c r="F10" s="37"/>
      <c r="G10" s="37"/>
      <c r="H10" s="37"/>
      <c r="I10" s="37"/>
      <c r="J10" s="37">
        <v>40000</v>
      </c>
      <c r="K10" s="37"/>
      <c r="L10" s="37"/>
      <c r="M10" s="37"/>
      <c r="N10" s="37"/>
      <c r="O10" s="37"/>
      <c r="P10" s="37"/>
      <c r="Q10" s="37"/>
    </row>
    <row r="11" spans="1:17" s="1" customFormat="1" ht="38.25" x14ac:dyDescent="0.25">
      <c r="A11" s="33" t="s">
        <v>386</v>
      </c>
      <c r="B11" s="39"/>
      <c r="C11" s="38" t="s">
        <v>332</v>
      </c>
      <c r="D11" s="35" t="s">
        <v>127</v>
      </c>
      <c r="E11" s="36">
        <f t="shared" si="1"/>
        <v>20000</v>
      </c>
      <c r="F11" s="37"/>
      <c r="G11" s="37"/>
      <c r="H11" s="37"/>
      <c r="I11" s="37"/>
      <c r="J11" s="37">
        <v>20000</v>
      </c>
      <c r="K11" s="37"/>
      <c r="L11" s="37"/>
      <c r="M11" s="37"/>
      <c r="N11" s="37"/>
      <c r="O11" s="37"/>
      <c r="P11" s="37"/>
      <c r="Q11" s="37"/>
    </row>
    <row r="12" spans="1:17" s="1" customFormat="1" ht="51" x14ac:dyDescent="0.25">
      <c r="A12" s="33" t="s">
        <v>387</v>
      </c>
      <c r="B12" s="39" t="s">
        <v>292</v>
      </c>
      <c r="C12" s="38" t="s">
        <v>333</v>
      </c>
      <c r="D12" s="35" t="s">
        <v>96</v>
      </c>
      <c r="E12" s="36">
        <f t="shared" si="1"/>
        <v>450000</v>
      </c>
      <c r="F12" s="37"/>
      <c r="G12" s="37"/>
      <c r="H12" s="37"/>
      <c r="I12" s="37"/>
      <c r="J12" s="37">
        <v>150000</v>
      </c>
      <c r="K12" s="37">
        <v>150000</v>
      </c>
      <c r="L12" s="37">
        <v>150000</v>
      </c>
      <c r="M12" s="37"/>
      <c r="N12" s="37"/>
      <c r="O12" s="37"/>
      <c r="P12" s="37"/>
      <c r="Q12" s="37"/>
    </row>
    <row r="13" spans="1:17" s="1" customFormat="1" ht="38.25" x14ac:dyDescent="0.25">
      <c r="A13" s="39" t="s">
        <v>388</v>
      </c>
      <c r="B13" s="39" t="s">
        <v>356</v>
      </c>
      <c r="C13" s="38" t="s">
        <v>334</v>
      </c>
      <c r="D13" s="35" t="s">
        <v>328</v>
      </c>
      <c r="E13" s="36">
        <f t="shared" si="1"/>
        <v>2000</v>
      </c>
      <c r="F13" s="37"/>
      <c r="G13" s="37"/>
      <c r="H13" s="37"/>
      <c r="I13" s="37"/>
      <c r="J13" s="37">
        <v>2000</v>
      </c>
      <c r="K13" s="37"/>
      <c r="L13" s="37"/>
      <c r="M13" s="37"/>
      <c r="N13" s="37"/>
      <c r="O13" s="37"/>
      <c r="P13" s="37"/>
      <c r="Q13" s="37"/>
    </row>
    <row r="14" spans="1:17" s="1" customFormat="1" ht="38.25" x14ac:dyDescent="0.25">
      <c r="A14" s="39" t="s">
        <v>388</v>
      </c>
      <c r="B14" s="39"/>
      <c r="C14" s="38" t="s">
        <v>335</v>
      </c>
      <c r="D14" s="35" t="s">
        <v>109</v>
      </c>
      <c r="E14" s="36">
        <f t="shared" si="1"/>
        <v>182000</v>
      </c>
      <c r="F14" s="37"/>
      <c r="G14" s="37"/>
      <c r="H14" s="37"/>
      <c r="I14" s="37"/>
      <c r="J14" s="37">
        <v>182000</v>
      </c>
      <c r="K14" s="37"/>
      <c r="L14" s="37"/>
      <c r="M14" s="37"/>
      <c r="N14" s="37"/>
      <c r="O14" s="37"/>
      <c r="P14" s="37"/>
      <c r="Q14" s="37"/>
    </row>
    <row r="15" spans="1:17" s="1" customFormat="1" ht="38.25" x14ac:dyDescent="0.25">
      <c r="A15" s="39" t="s">
        <v>389</v>
      </c>
      <c r="B15" s="39" t="s">
        <v>298</v>
      </c>
      <c r="C15" s="38" t="s">
        <v>122</v>
      </c>
      <c r="D15" s="35" t="s">
        <v>123</v>
      </c>
      <c r="E15" s="36">
        <f t="shared" si="1"/>
        <v>40000</v>
      </c>
      <c r="F15" s="37"/>
      <c r="G15" s="37"/>
      <c r="H15" s="37"/>
      <c r="I15" s="37"/>
      <c r="J15" s="37">
        <v>40000</v>
      </c>
      <c r="K15" s="37"/>
      <c r="L15" s="37"/>
      <c r="M15" s="37"/>
      <c r="N15" s="37"/>
      <c r="O15" s="37"/>
      <c r="P15" s="37"/>
      <c r="Q15" s="37"/>
    </row>
    <row r="16" spans="1:17" s="1" customFormat="1" ht="38.25" x14ac:dyDescent="0.25">
      <c r="A16" s="39" t="s">
        <v>389</v>
      </c>
      <c r="B16" s="39"/>
      <c r="C16" s="38" t="s">
        <v>268</v>
      </c>
      <c r="D16" s="35" t="s">
        <v>269</v>
      </c>
      <c r="E16" s="36">
        <f t="shared" si="1"/>
        <v>25000</v>
      </c>
      <c r="F16" s="37"/>
      <c r="G16" s="37"/>
      <c r="H16" s="37"/>
      <c r="I16" s="37"/>
      <c r="J16" s="37">
        <v>25000</v>
      </c>
      <c r="K16" s="37"/>
      <c r="L16" s="37"/>
      <c r="M16" s="37"/>
      <c r="N16" s="37"/>
      <c r="O16" s="37"/>
      <c r="P16" s="37"/>
      <c r="Q16" s="37"/>
    </row>
    <row r="17" spans="1:17" s="1" customFormat="1" ht="38.25" x14ac:dyDescent="0.25">
      <c r="A17" s="39" t="s">
        <v>390</v>
      </c>
      <c r="B17" s="39" t="s">
        <v>391</v>
      </c>
      <c r="C17" s="38" t="s">
        <v>122</v>
      </c>
      <c r="D17" s="35" t="s">
        <v>123</v>
      </c>
      <c r="E17" s="36">
        <f t="shared" si="1"/>
        <v>600000</v>
      </c>
      <c r="F17" s="37"/>
      <c r="G17" s="37"/>
      <c r="H17" s="37"/>
      <c r="I17" s="37"/>
      <c r="J17" s="37">
        <v>60000</v>
      </c>
      <c r="K17" s="37">
        <v>540000</v>
      </c>
      <c r="L17" s="37"/>
      <c r="M17" s="37"/>
      <c r="N17" s="37"/>
      <c r="O17" s="37"/>
      <c r="P17" s="37"/>
      <c r="Q17" s="37"/>
    </row>
    <row r="18" spans="1:17" s="1" customFormat="1" ht="38.25" x14ac:dyDescent="0.25">
      <c r="A18" s="39" t="s">
        <v>390</v>
      </c>
      <c r="B18" s="39"/>
      <c r="C18" s="38" t="s">
        <v>336</v>
      </c>
      <c r="D18" s="35" t="s">
        <v>337</v>
      </c>
      <c r="E18" s="36">
        <f t="shared" si="1"/>
        <v>110000</v>
      </c>
      <c r="F18" s="37"/>
      <c r="G18" s="37"/>
      <c r="H18" s="37"/>
      <c r="I18" s="37"/>
      <c r="J18" s="37">
        <f>550*200</f>
        <v>110000</v>
      </c>
      <c r="K18" s="37"/>
      <c r="L18" s="37"/>
      <c r="M18" s="37"/>
      <c r="N18" s="37"/>
      <c r="O18" s="37"/>
      <c r="P18" s="37"/>
      <c r="Q18" s="37"/>
    </row>
    <row r="19" spans="1:17" s="1" customFormat="1" ht="38.25" x14ac:dyDescent="0.25">
      <c r="A19" s="39" t="s">
        <v>392</v>
      </c>
      <c r="B19" s="39" t="s">
        <v>361</v>
      </c>
      <c r="C19" s="38" t="s">
        <v>122</v>
      </c>
      <c r="D19" s="35" t="s">
        <v>123</v>
      </c>
      <c r="E19" s="36">
        <f t="shared" si="1"/>
        <v>60000</v>
      </c>
      <c r="F19" s="37"/>
      <c r="G19" s="37"/>
      <c r="H19" s="37"/>
      <c r="I19" s="37"/>
      <c r="J19" s="37"/>
      <c r="K19" s="37"/>
      <c r="L19" s="37">
        <v>60000</v>
      </c>
      <c r="M19" s="37"/>
      <c r="N19" s="37"/>
      <c r="O19" s="37"/>
      <c r="P19" s="37"/>
      <c r="Q19" s="37"/>
    </row>
    <row r="20" spans="1:17" s="1" customFormat="1" ht="38.25" x14ac:dyDescent="0.25">
      <c r="A20" s="39" t="s">
        <v>393</v>
      </c>
      <c r="B20" s="39" t="s">
        <v>394</v>
      </c>
      <c r="C20" s="38" t="s">
        <v>338</v>
      </c>
      <c r="D20" s="35" t="s">
        <v>339</v>
      </c>
      <c r="E20" s="36">
        <f t="shared" si="1"/>
        <v>1000000</v>
      </c>
      <c r="F20" s="37"/>
      <c r="G20" s="37"/>
      <c r="H20" s="37">
        <v>500000</v>
      </c>
      <c r="I20" s="37"/>
      <c r="J20" s="37"/>
      <c r="K20" s="37"/>
      <c r="L20" s="37">
        <v>500000</v>
      </c>
      <c r="M20" s="37"/>
      <c r="N20" s="37"/>
      <c r="O20" s="37"/>
      <c r="P20" s="37"/>
      <c r="Q20" s="37"/>
    </row>
    <row r="21" spans="1:17" s="1" customFormat="1" ht="12.75" x14ac:dyDescent="0.25">
      <c r="E21" s="40"/>
      <c r="F21" s="40"/>
      <c r="G21" s="40"/>
      <c r="H21" s="40"/>
      <c r="I21" s="40"/>
      <c r="J21" s="40"/>
      <c r="K21" s="40"/>
      <c r="L21" s="40"/>
      <c r="M21" s="40"/>
      <c r="N21" s="40"/>
      <c r="O21" s="40"/>
      <c r="P21" s="40"/>
      <c r="Q21" s="40"/>
    </row>
    <row r="22" spans="1:17" s="1" customFormat="1" ht="12.75" x14ac:dyDescent="0.25">
      <c r="E22" s="41">
        <f>SUM(F22:Q22)</f>
        <v>15206000</v>
      </c>
      <c r="F22" s="41">
        <f t="shared" ref="F22:Q22" si="2">SUM(F5:F20)</f>
        <v>0</v>
      </c>
      <c r="G22" s="41">
        <f t="shared" si="2"/>
        <v>0</v>
      </c>
      <c r="H22" s="41">
        <f t="shared" si="2"/>
        <v>11750000</v>
      </c>
      <c r="I22" s="41">
        <f t="shared" si="2"/>
        <v>456000</v>
      </c>
      <c r="J22" s="41">
        <f t="shared" si="2"/>
        <v>1140000</v>
      </c>
      <c r="K22" s="41">
        <f t="shared" si="2"/>
        <v>1145000</v>
      </c>
      <c r="L22" s="41">
        <f t="shared" si="2"/>
        <v>715000</v>
      </c>
      <c r="M22" s="41">
        <f t="shared" si="2"/>
        <v>0</v>
      </c>
      <c r="N22" s="41">
        <f t="shared" si="2"/>
        <v>0</v>
      </c>
      <c r="O22" s="41">
        <f t="shared" si="2"/>
        <v>0</v>
      </c>
      <c r="P22" s="41">
        <f t="shared" si="2"/>
        <v>0</v>
      </c>
      <c r="Q22" s="41">
        <f t="shared" si="2"/>
        <v>0</v>
      </c>
    </row>
  </sheetData>
  <mergeCells count="2">
    <mergeCell ref="C3:E3"/>
    <mergeCell ref="F3:Q3"/>
  </mergeCells>
  <dataValidations count="3">
    <dataValidation allowBlank="1" showInputMessage="1" promptTitle="Nombre corto de lo que necesitas" prompt="Anota aquí el nombre común del bien o servicio que necesitas, p.e. gasolina, toner, papel, hospedaje, casetas, imprentas, cerrajería, rentas de sillas, etcétera" sqref="C5:C20"/>
    <dataValidation allowBlank="1" showInputMessage="1" promptTitle="Siglas junto a numero progresivo" prompt="Anota aquí siglas de tu área a la izquierda y un número con dos digitos a la derecha p.e. Dirección de Participación Ciudadana: DPC01 Contraloria General: CG01 " sqref="A5:A6"/>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134" scale="74"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D5:D20</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Y51"/>
  <sheetViews>
    <sheetView showGridLines="0" view="pageLayout" zoomScale="115" zoomScaleNormal="120" zoomScaleSheetLayoutView="115" zoomScalePageLayoutView="115" workbookViewId="0">
      <selection activeCell="B39" sqref="B39:N39"/>
    </sheetView>
  </sheetViews>
  <sheetFormatPr baseColWidth="10" defaultColWidth="9.140625" defaultRowHeight="12.75" x14ac:dyDescent="0.25"/>
  <cols>
    <col min="1" max="1" width="24.28515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25" ht="34.5" customHeight="1" x14ac:dyDescent="0.25">
      <c r="B1" s="73" t="s">
        <v>0</v>
      </c>
      <c r="C1" s="73"/>
      <c r="D1" s="73"/>
      <c r="E1" s="73"/>
      <c r="F1" s="73"/>
      <c r="G1" s="73"/>
      <c r="H1" s="73"/>
      <c r="I1" s="73"/>
      <c r="J1" s="73"/>
      <c r="K1" s="73"/>
      <c r="L1" s="73"/>
      <c r="M1" s="73"/>
      <c r="N1" s="73"/>
    </row>
    <row r="2" spans="1:25" ht="15.75" x14ac:dyDescent="0.25">
      <c r="A2" s="74" t="s">
        <v>1</v>
      </c>
      <c r="B2" s="74"/>
      <c r="C2" s="74"/>
      <c r="D2" s="74"/>
      <c r="E2" s="74"/>
      <c r="F2" s="74"/>
      <c r="G2" s="74"/>
      <c r="H2" s="74"/>
      <c r="I2" s="74"/>
      <c r="J2" s="74"/>
      <c r="K2" s="74"/>
      <c r="L2" s="74"/>
      <c r="M2" s="74"/>
      <c r="N2" s="74"/>
    </row>
    <row r="3" spans="1:25" x14ac:dyDescent="0.25">
      <c r="A3" s="75" t="s">
        <v>2</v>
      </c>
      <c r="B3" s="76"/>
      <c r="C3" s="77" t="s">
        <v>395</v>
      </c>
      <c r="D3" s="78"/>
      <c r="E3" s="78"/>
      <c r="F3" s="78"/>
      <c r="G3" s="78"/>
      <c r="H3" s="78"/>
      <c r="I3" s="78"/>
      <c r="J3" s="78"/>
      <c r="K3" s="78"/>
      <c r="L3" s="78"/>
      <c r="M3" s="78"/>
      <c r="N3" s="79"/>
    </row>
    <row r="4" spans="1:25" x14ac:dyDescent="0.25">
      <c r="A4" s="75" t="s">
        <v>4</v>
      </c>
      <c r="B4" s="80"/>
      <c r="C4" s="80"/>
      <c r="D4" s="80"/>
      <c r="E4" s="80"/>
      <c r="F4" s="80"/>
      <c r="G4" s="84" t="s">
        <v>396</v>
      </c>
      <c r="H4" s="84"/>
      <c r="I4" s="84"/>
      <c r="J4" s="84"/>
      <c r="K4" s="84"/>
      <c r="L4" s="84"/>
      <c r="M4" s="84"/>
      <c r="N4" s="84"/>
    </row>
    <row r="5" spans="1:25" x14ac:dyDescent="0.25">
      <c r="A5" s="2"/>
      <c r="B5" s="82"/>
      <c r="C5" s="82"/>
    </row>
    <row r="6" spans="1:25" ht="26.25" customHeight="1" x14ac:dyDescent="0.25">
      <c r="A6" s="3" t="s">
        <v>6</v>
      </c>
      <c r="B6" s="83" t="s">
        <v>397</v>
      </c>
      <c r="C6" s="83"/>
      <c r="D6" s="83"/>
      <c r="E6" s="83"/>
      <c r="F6" s="83"/>
      <c r="G6" s="83"/>
      <c r="H6" s="83"/>
      <c r="I6" s="83"/>
      <c r="J6" s="83"/>
      <c r="K6" s="83"/>
      <c r="L6" s="83"/>
      <c r="M6" s="83"/>
      <c r="N6" s="83"/>
    </row>
    <row r="7" spans="1:25" ht="25.5" x14ac:dyDescent="0.25">
      <c r="A7" s="3" t="s">
        <v>8</v>
      </c>
      <c r="B7" s="84" t="s">
        <v>398</v>
      </c>
      <c r="C7" s="84"/>
      <c r="D7" s="84"/>
      <c r="E7" s="84"/>
      <c r="F7" s="84"/>
      <c r="G7" s="84"/>
      <c r="H7" s="84"/>
      <c r="I7" s="84"/>
      <c r="J7" s="84"/>
      <c r="K7" s="84"/>
      <c r="L7" s="4" t="s">
        <v>10</v>
      </c>
      <c r="M7" s="85">
        <v>43101</v>
      </c>
      <c r="N7" s="85"/>
    </row>
    <row r="8" spans="1:25" ht="25.5" x14ac:dyDescent="0.25">
      <c r="A8" s="3" t="s">
        <v>11</v>
      </c>
      <c r="B8" s="86" t="s">
        <v>399</v>
      </c>
      <c r="C8" s="86"/>
      <c r="D8" s="86"/>
      <c r="E8" s="86"/>
      <c r="F8" s="86"/>
      <c r="G8" s="86"/>
      <c r="H8" s="86"/>
      <c r="I8" s="4" t="s">
        <v>13</v>
      </c>
      <c r="J8" s="84" t="s">
        <v>400</v>
      </c>
      <c r="K8" s="84"/>
      <c r="L8" s="4" t="s">
        <v>15</v>
      </c>
      <c r="M8" s="85">
        <v>43465</v>
      </c>
      <c r="N8" s="85"/>
    </row>
    <row r="9" spans="1:25" x14ac:dyDescent="0.25">
      <c r="A9" s="3" t="s">
        <v>16</v>
      </c>
      <c r="B9" s="83" t="s">
        <v>17</v>
      </c>
      <c r="C9" s="83"/>
      <c r="D9" s="83"/>
      <c r="E9" s="83"/>
      <c r="F9" s="83"/>
      <c r="G9" s="83"/>
      <c r="H9" s="83"/>
      <c r="I9" s="83"/>
      <c r="J9" s="83"/>
      <c r="K9" s="83"/>
      <c r="L9" s="83"/>
      <c r="M9" s="83"/>
      <c r="N9" s="83"/>
    </row>
    <row r="10" spans="1:25" x14ac:dyDescent="0.25">
      <c r="A10" s="5"/>
      <c r="B10" s="6"/>
      <c r="C10" s="6"/>
      <c r="D10" s="6"/>
      <c r="E10" s="6"/>
      <c r="F10" s="6"/>
      <c r="G10" s="6"/>
      <c r="H10" s="6"/>
      <c r="I10" s="6"/>
      <c r="J10" s="6"/>
      <c r="K10" s="6"/>
      <c r="L10" s="6"/>
      <c r="M10" s="6"/>
      <c r="N10" s="6"/>
    </row>
    <row r="11" spans="1:25" s="8" customFormat="1" ht="9.75" customHeight="1" x14ac:dyDescent="0.25">
      <c r="A11" s="88" t="s">
        <v>18</v>
      </c>
      <c r="B11" s="89" t="s">
        <v>19</v>
      </c>
      <c r="C11" s="89"/>
      <c r="D11" s="89"/>
      <c r="E11" s="89"/>
      <c r="F11" s="89"/>
      <c r="G11" s="89"/>
      <c r="H11" s="89"/>
      <c r="I11" s="89"/>
      <c r="J11" s="89"/>
      <c r="K11" s="89"/>
      <c r="L11" s="89"/>
      <c r="M11" s="90" t="s">
        <v>20</v>
      </c>
      <c r="N11" s="90"/>
      <c r="O11" s="7"/>
    </row>
    <row r="12" spans="1:25" s="8" customFormat="1" ht="12" customHeight="1" x14ac:dyDescent="0.25">
      <c r="A12" s="88"/>
      <c r="B12" s="89"/>
      <c r="C12" s="89"/>
      <c r="D12" s="89"/>
      <c r="E12" s="89"/>
      <c r="F12" s="89"/>
      <c r="G12" s="89"/>
      <c r="H12" s="89"/>
      <c r="I12" s="89"/>
      <c r="J12" s="89"/>
      <c r="K12" s="89"/>
      <c r="L12" s="89"/>
      <c r="M12" s="72" t="s">
        <v>21</v>
      </c>
      <c r="N12" s="72" t="s">
        <v>22</v>
      </c>
      <c r="O12" s="7"/>
    </row>
    <row r="13" spans="1:25" s="8" customFormat="1" ht="12.75" customHeight="1" x14ac:dyDescent="0.25">
      <c r="A13" s="21" t="s">
        <v>401</v>
      </c>
      <c r="B13" s="87" t="s">
        <v>402</v>
      </c>
      <c r="C13" s="87"/>
      <c r="D13" s="87"/>
      <c r="E13" s="87"/>
      <c r="F13" s="87"/>
      <c r="G13" s="87"/>
      <c r="H13" s="87"/>
      <c r="I13" s="87"/>
      <c r="J13" s="87"/>
      <c r="K13" s="87"/>
      <c r="L13" s="87"/>
      <c r="M13" s="11">
        <v>43101</v>
      </c>
      <c r="N13" s="11">
        <v>43146</v>
      </c>
      <c r="O13"/>
      <c r="P13"/>
      <c r="Q13"/>
      <c r="R13"/>
      <c r="S13"/>
      <c r="T13"/>
      <c r="U13"/>
      <c r="V13"/>
      <c r="W13"/>
      <c r="X13"/>
      <c r="Y13"/>
    </row>
    <row r="14" spans="1:25" s="8" customFormat="1" ht="12.75" customHeight="1" x14ac:dyDescent="0.25">
      <c r="A14" s="21" t="s">
        <v>403</v>
      </c>
      <c r="B14" s="87" t="s">
        <v>404</v>
      </c>
      <c r="C14" s="87"/>
      <c r="D14" s="87"/>
      <c r="E14" s="87"/>
      <c r="F14" s="87"/>
      <c r="G14" s="87"/>
      <c r="H14" s="87"/>
      <c r="I14" s="87"/>
      <c r="J14" s="87"/>
      <c r="K14" s="87"/>
      <c r="L14" s="87"/>
      <c r="M14" s="11">
        <v>43101</v>
      </c>
      <c r="N14" s="11">
        <v>43220</v>
      </c>
      <c r="O14"/>
      <c r="P14"/>
      <c r="Q14"/>
      <c r="R14"/>
      <c r="S14"/>
      <c r="T14"/>
      <c r="U14"/>
      <c r="V14"/>
      <c r="W14"/>
      <c r="X14"/>
      <c r="Y14"/>
    </row>
    <row r="15" spans="1:25" s="8" customFormat="1" ht="12.75" customHeight="1" x14ac:dyDescent="0.25">
      <c r="A15" s="21" t="s">
        <v>405</v>
      </c>
      <c r="B15" s="87" t="s">
        <v>406</v>
      </c>
      <c r="C15" s="87"/>
      <c r="D15" s="87"/>
      <c r="E15" s="87"/>
      <c r="F15" s="87"/>
      <c r="G15" s="87"/>
      <c r="H15" s="87"/>
      <c r="I15" s="87"/>
      <c r="J15" s="87"/>
      <c r="K15" s="87"/>
      <c r="L15" s="87"/>
      <c r="M15" s="11">
        <v>43101</v>
      </c>
      <c r="N15" s="11">
        <v>43205</v>
      </c>
      <c r="O15"/>
      <c r="P15"/>
      <c r="Q15"/>
      <c r="R15"/>
      <c r="S15"/>
      <c r="T15"/>
      <c r="U15"/>
      <c r="V15"/>
      <c r="W15"/>
      <c r="X15"/>
      <c r="Y15"/>
    </row>
    <row r="16" spans="1:25" s="8" customFormat="1" ht="12.75" customHeight="1" x14ac:dyDescent="0.25">
      <c r="A16" s="21" t="s">
        <v>407</v>
      </c>
      <c r="B16" s="87" t="s">
        <v>408</v>
      </c>
      <c r="C16" s="87"/>
      <c r="D16" s="87"/>
      <c r="E16" s="87"/>
      <c r="F16" s="87"/>
      <c r="G16" s="87"/>
      <c r="H16" s="87"/>
      <c r="I16" s="87"/>
      <c r="J16" s="87"/>
      <c r="K16" s="87"/>
      <c r="L16" s="87"/>
      <c r="M16" s="11">
        <v>43206</v>
      </c>
      <c r="N16" s="11">
        <v>43210</v>
      </c>
      <c r="O16"/>
      <c r="P16"/>
      <c r="Q16"/>
      <c r="R16"/>
      <c r="S16"/>
      <c r="T16"/>
      <c r="U16"/>
      <c r="V16"/>
      <c r="W16"/>
      <c r="X16"/>
      <c r="Y16"/>
    </row>
    <row r="17" spans="1:25" s="8" customFormat="1" ht="12.75" customHeight="1" x14ac:dyDescent="0.25">
      <c r="A17" s="21" t="s">
        <v>409</v>
      </c>
      <c r="B17" s="87" t="s">
        <v>410</v>
      </c>
      <c r="C17" s="87"/>
      <c r="D17" s="87"/>
      <c r="E17" s="87"/>
      <c r="F17" s="87"/>
      <c r="G17" s="87"/>
      <c r="H17" s="87"/>
      <c r="I17" s="87"/>
      <c r="J17" s="87"/>
      <c r="K17" s="87"/>
      <c r="L17" s="87"/>
      <c r="M17" s="11">
        <v>43211</v>
      </c>
      <c r="N17" s="11">
        <v>43220</v>
      </c>
      <c r="O17"/>
      <c r="P17"/>
      <c r="Q17"/>
      <c r="R17"/>
      <c r="S17"/>
      <c r="T17"/>
      <c r="U17"/>
      <c r="V17"/>
      <c r="W17"/>
      <c r="X17"/>
      <c r="Y17"/>
    </row>
    <row r="18" spans="1:25" s="8" customFormat="1" ht="12.75" customHeight="1" x14ac:dyDescent="0.25">
      <c r="A18" s="21" t="s">
        <v>411</v>
      </c>
      <c r="B18" s="87" t="s">
        <v>298</v>
      </c>
      <c r="C18" s="87"/>
      <c r="D18" s="87"/>
      <c r="E18" s="87"/>
      <c r="F18" s="87"/>
      <c r="G18" s="87"/>
      <c r="H18" s="87"/>
      <c r="I18" s="87"/>
      <c r="J18" s="87"/>
      <c r="K18" s="87"/>
      <c r="L18" s="87"/>
      <c r="M18" s="11">
        <v>43221</v>
      </c>
      <c r="N18" s="11">
        <v>43235</v>
      </c>
    </row>
    <row r="19" spans="1:25" s="8" customFormat="1" ht="12.75" customHeight="1" x14ac:dyDescent="0.25">
      <c r="A19" s="21" t="s">
        <v>412</v>
      </c>
      <c r="B19" s="87" t="s">
        <v>413</v>
      </c>
      <c r="C19" s="87"/>
      <c r="D19" s="87"/>
      <c r="E19" s="87"/>
      <c r="F19" s="87"/>
      <c r="G19" s="87"/>
      <c r="H19" s="87"/>
      <c r="I19" s="87"/>
      <c r="J19" s="87"/>
      <c r="K19" s="87"/>
      <c r="L19" s="87"/>
      <c r="M19" s="11">
        <v>43235</v>
      </c>
      <c r="N19" s="11">
        <v>43281</v>
      </c>
    </row>
    <row r="20" spans="1:25" s="8" customFormat="1" ht="12.75" customHeight="1" x14ac:dyDescent="0.25">
      <c r="A20" s="21" t="s">
        <v>414</v>
      </c>
      <c r="B20" s="87" t="s">
        <v>415</v>
      </c>
      <c r="C20" s="87"/>
      <c r="D20" s="87"/>
      <c r="E20" s="87"/>
      <c r="F20" s="87"/>
      <c r="G20" s="87"/>
      <c r="H20" s="87"/>
      <c r="I20" s="87"/>
      <c r="J20" s="87"/>
      <c r="K20" s="87"/>
      <c r="L20" s="87"/>
      <c r="M20" s="11">
        <v>43282</v>
      </c>
      <c r="N20" s="11">
        <v>43288</v>
      </c>
    </row>
    <row r="21" spans="1:25" s="8" customFormat="1" ht="12.75" customHeight="1" x14ac:dyDescent="0.25">
      <c r="A21" s="21" t="s">
        <v>416</v>
      </c>
      <c r="B21" s="87" t="s">
        <v>304</v>
      </c>
      <c r="C21" s="87"/>
      <c r="D21" s="87"/>
      <c r="E21" s="87"/>
      <c r="F21" s="87"/>
      <c r="G21" s="87"/>
      <c r="H21" s="87"/>
      <c r="I21" s="87"/>
      <c r="J21" s="87"/>
      <c r="K21" s="87"/>
      <c r="L21" s="87"/>
      <c r="M21" s="11">
        <v>43296</v>
      </c>
      <c r="N21" s="11">
        <v>43312</v>
      </c>
    </row>
    <row r="23" spans="1:25" x14ac:dyDescent="0.25">
      <c r="A23" s="89" t="s">
        <v>59</v>
      </c>
      <c r="B23" s="89"/>
      <c r="C23" s="89"/>
      <c r="D23" s="89"/>
      <c r="E23" s="89"/>
      <c r="F23" s="89"/>
      <c r="G23" s="89"/>
      <c r="H23" s="89"/>
      <c r="I23" s="89"/>
      <c r="J23" s="89"/>
      <c r="K23" s="89"/>
      <c r="L23" s="89"/>
      <c r="M23" s="89"/>
      <c r="N23" s="89"/>
    </row>
    <row r="24" spans="1:25" x14ac:dyDescent="0.25">
      <c r="A24" s="12"/>
      <c r="B24" s="12" t="s">
        <v>60</v>
      </c>
      <c r="C24" s="13">
        <v>43130</v>
      </c>
      <c r="D24" s="13">
        <v>43159</v>
      </c>
      <c r="E24" s="13">
        <v>43189</v>
      </c>
      <c r="F24" s="13">
        <v>43220</v>
      </c>
      <c r="G24" s="13">
        <v>43250</v>
      </c>
      <c r="H24" s="13">
        <v>43281</v>
      </c>
      <c r="I24" s="13">
        <v>43311</v>
      </c>
      <c r="J24" s="13">
        <v>43342</v>
      </c>
      <c r="K24" s="13">
        <v>43373</v>
      </c>
      <c r="L24" s="13">
        <v>43403</v>
      </c>
      <c r="M24" s="13">
        <v>43434</v>
      </c>
      <c r="N24" s="13">
        <v>43464</v>
      </c>
    </row>
    <row r="25" spans="1:25" ht="24.75" customHeight="1" x14ac:dyDescent="0.25">
      <c r="A25" s="14" t="s">
        <v>61</v>
      </c>
      <c r="B25" s="87" t="s">
        <v>417</v>
      </c>
      <c r="C25" s="87"/>
      <c r="D25" s="87"/>
      <c r="E25" s="87"/>
      <c r="F25" s="87"/>
      <c r="G25" s="87"/>
      <c r="H25" s="87"/>
      <c r="I25" s="87"/>
      <c r="J25" s="87"/>
      <c r="K25" s="87"/>
      <c r="L25" s="87"/>
      <c r="M25" s="87"/>
      <c r="N25" s="87"/>
    </row>
    <row r="26" spans="1:25" ht="25.5" customHeight="1" x14ac:dyDescent="0.25">
      <c r="A26" s="14" t="s">
        <v>63</v>
      </c>
      <c r="B26" s="87" t="s">
        <v>418</v>
      </c>
      <c r="C26" s="87"/>
      <c r="D26" s="87"/>
      <c r="E26" s="87"/>
      <c r="F26" s="87"/>
      <c r="G26" s="87"/>
      <c r="H26" s="87"/>
      <c r="I26" s="87"/>
      <c r="J26" s="87"/>
      <c r="K26" s="87"/>
      <c r="L26" s="87"/>
      <c r="M26" s="87"/>
      <c r="N26" s="87"/>
    </row>
    <row r="27" spans="1:25" ht="25.5" customHeight="1" x14ac:dyDescent="0.25">
      <c r="A27" s="14" t="s">
        <v>65</v>
      </c>
      <c r="B27" s="87" t="s">
        <v>419</v>
      </c>
      <c r="C27" s="87"/>
      <c r="D27" s="87"/>
      <c r="E27" s="87"/>
      <c r="F27" s="87"/>
      <c r="G27" s="87"/>
      <c r="H27" s="87"/>
      <c r="I27" s="87"/>
      <c r="J27" s="87"/>
      <c r="K27" s="87"/>
      <c r="L27" s="87"/>
      <c r="M27" s="87"/>
      <c r="N27" s="87"/>
    </row>
    <row r="28" spans="1:25" x14ac:dyDescent="0.25">
      <c r="A28" s="14" t="s">
        <v>67</v>
      </c>
      <c r="B28" s="71"/>
      <c r="C28" s="17">
        <v>0.2</v>
      </c>
      <c r="D28" s="17">
        <v>0.4</v>
      </c>
      <c r="E28" s="17">
        <v>0.7</v>
      </c>
      <c r="F28" s="17">
        <v>1</v>
      </c>
      <c r="G28" s="17"/>
      <c r="H28" s="17"/>
      <c r="I28" s="17"/>
      <c r="J28" s="17"/>
      <c r="K28" s="17"/>
      <c r="L28" s="17"/>
      <c r="M28" s="17"/>
      <c r="N28" s="17"/>
    </row>
    <row r="29" spans="1:25" x14ac:dyDescent="0.25">
      <c r="A29" s="18"/>
      <c r="B29" s="18"/>
      <c r="C29" s="18"/>
      <c r="D29" s="18"/>
      <c r="E29" s="18"/>
      <c r="F29" s="18"/>
      <c r="G29" s="18"/>
      <c r="H29" s="18"/>
      <c r="I29" s="18"/>
      <c r="J29" s="18"/>
      <c r="K29" s="18"/>
      <c r="L29" s="18"/>
      <c r="M29" s="18"/>
      <c r="N29" s="18"/>
    </row>
    <row r="30" spans="1:25" x14ac:dyDescent="0.25">
      <c r="A30" s="89" t="s">
        <v>59</v>
      </c>
      <c r="B30" s="89"/>
      <c r="C30" s="89"/>
      <c r="D30" s="89"/>
      <c r="E30" s="89"/>
      <c r="F30" s="89"/>
      <c r="G30" s="89"/>
      <c r="H30" s="89"/>
      <c r="I30" s="89"/>
      <c r="J30" s="89"/>
      <c r="K30" s="89"/>
      <c r="L30" s="89"/>
      <c r="M30" s="89"/>
      <c r="N30" s="89"/>
    </row>
    <row r="31" spans="1:25" x14ac:dyDescent="0.25">
      <c r="A31" s="12"/>
      <c r="B31" s="12" t="s">
        <v>60</v>
      </c>
      <c r="C31" s="13">
        <v>43130</v>
      </c>
      <c r="D31" s="13">
        <v>43159</v>
      </c>
      <c r="E31" s="13">
        <v>43189</v>
      </c>
      <c r="F31" s="13">
        <v>43220</v>
      </c>
      <c r="G31" s="13">
        <v>43250</v>
      </c>
      <c r="H31" s="13">
        <v>43281</v>
      </c>
      <c r="I31" s="13">
        <v>43311</v>
      </c>
      <c r="J31" s="13">
        <v>43342</v>
      </c>
      <c r="K31" s="13">
        <v>43373</v>
      </c>
      <c r="L31" s="13">
        <v>43403</v>
      </c>
      <c r="M31" s="13">
        <v>43434</v>
      </c>
      <c r="N31" s="13">
        <v>43464</v>
      </c>
    </row>
    <row r="32" spans="1:25" x14ac:dyDescent="0.25">
      <c r="A32" s="14" t="s">
        <v>61</v>
      </c>
      <c r="B32" s="87" t="s">
        <v>420</v>
      </c>
      <c r="C32" s="87"/>
      <c r="D32" s="87"/>
      <c r="E32" s="87"/>
      <c r="F32" s="87"/>
      <c r="G32" s="87"/>
      <c r="H32" s="87"/>
      <c r="I32" s="87"/>
      <c r="J32" s="87"/>
      <c r="K32" s="87"/>
      <c r="L32" s="87"/>
      <c r="M32" s="87"/>
      <c r="N32" s="87"/>
    </row>
    <row r="33" spans="1:14" ht="25.5" x14ac:dyDescent="0.25">
      <c r="A33" s="14" t="s">
        <v>63</v>
      </c>
      <c r="B33" s="87" t="s">
        <v>421</v>
      </c>
      <c r="C33" s="87"/>
      <c r="D33" s="87"/>
      <c r="E33" s="87"/>
      <c r="F33" s="87"/>
      <c r="G33" s="87"/>
      <c r="H33" s="87"/>
      <c r="I33" s="87"/>
      <c r="J33" s="87"/>
      <c r="K33" s="87"/>
      <c r="L33" s="87"/>
      <c r="M33" s="87"/>
      <c r="N33" s="87"/>
    </row>
    <row r="34" spans="1:14" ht="25.5" x14ac:dyDescent="0.25">
      <c r="A34" s="14" t="s">
        <v>65</v>
      </c>
      <c r="B34" s="87" t="s">
        <v>422</v>
      </c>
      <c r="C34" s="87"/>
      <c r="D34" s="87"/>
      <c r="E34" s="87"/>
      <c r="F34" s="87"/>
      <c r="G34" s="87"/>
      <c r="H34" s="87"/>
      <c r="I34" s="87"/>
      <c r="J34" s="87"/>
      <c r="K34" s="87"/>
      <c r="L34" s="87"/>
      <c r="M34" s="87"/>
      <c r="N34" s="87"/>
    </row>
    <row r="35" spans="1:14" x14ac:dyDescent="0.25">
      <c r="A35" s="14" t="s">
        <v>67</v>
      </c>
      <c r="B35" s="71"/>
      <c r="C35" s="17"/>
      <c r="D35" s="22"/>
      <c r="E35" s="17"/>
      <c r="F35" s="17">
        <v>1</v>
      </c>
      <c r="G35" s="17"/>
      <c r="H35" s="17"/>
      <c r="I35" s="17"/>
      <c r="J35" s="17"/>
      <c r="K35" s="17"/>
      <c r="L35" s="17"/>
      <c r="M35" s="17"/>
      <c r="N35" s="17"/>
    </row>
    <row r="36" spans="1:14" x14ac:dyDescent="0.25">
      <c r="A36" s="5"/>
      <c r="B36" s="6"/>
      <c r="C36" s="24"/>
      <c r="D36" s="25"/>
      <c r="E36" s="24"/>
      <c r="F36" s="24"/>
      <c r="G36" s="24"/>
      <c r="H36" s="24"/>
      <c r="I36" s="24"/>
      <c r="J36" s="24"/>
      <c r="K36" s="24"/>
      <c r="L36" s="24"/>
      <c r="M36" s="24"/>
      <c r="N36" s="24"/>
    </row>
    <row r="37" spans="1:14" x14ac:dyDescent="0.25">
      <c r="A37" s="89" t="s">
        <v>59</v>
      </c>
      <c r="B37" s="89"/>
      <c r="C37" s="89"/>
      <c r="D37" s="89"/>
      <c r="E37" s="89"/>
      <c r="F37" s="89"/>
      <c r="G37" s="89"/>
      <c r="H37" s="89"/>
      <c r="I37" s="89"/>
      <c r="J37" s="89"/>
      <c r="K37" s="89"/>
      <c r="L37" s="89"/>
      <c r="M37" s="89"/>
      <c r="N37" s="89"/>
    </row>
    <row r="38" spans="1:14" x14ac:dyDescent="0.25">
      <c r="A38" s="12"/>
      <c r="B38" s="12" t="s">
        <v>60</v>
      </c>
      <c r="C38" s="13">
        <v>43130</v>
      </c>
      <c r="D38" s="13">
        <v>43159</v>
      </c>
      <c r="E38" s="13">
        <v>43189</v>
      </c>
      <c r="F38" s="13">
        <v>43220</v>
      </c>
      <c r="G38" s="13">
        <v>43250</v>
      </c>
      <c r="H38" s="13">
        <v>43281</v>
      </c>
      <c r="I38" s="13">
        <v>43311</v>
      </c>
      <c r="J38" s="13">
        <v>43342</v>
      </c>
      <c r="K38" s="13">
        <v>43373</v>
      </c>
      <c r="L38" s="13">
        <v>43403</v>
      </c>
      <c r="M38" s="13">
        <v>43434</v>
      </c>
      <c r="N38" s="13">
        <v>43464</v>
      </c>
    </row>
    <row r="39" spans="1:14" ht="24" customHeight="1" x14ac:dyDescent="0.25">
      <c r="A39" s="14" t="s">
        <v>61</v>
      </c>
      <c r="B39" s="87" t="s">
        <v>423</v>
      </c>
      <c r="C39" s="87"/>
      <c r="D39" s="87"/>
      <c r="E39" s="87"/>
      <c r="F39" s="87"/>
      <c r="G39" s="87"/>
      <c r="H39" s="87"/>
      <c r="I39" s="87"/>
      <c r="J39" s="87"/>
      <c r="K39" s="87"/>
      <c r="L39" s="87"/>
      <c r="M39" s="87"/>
      <c r="N39" s="87"/>
    </row>
    <row r="40" spans="1:14" ht="25.5" x14ac:dyDescent="0.25">
      <c r="A40" s="14" t="s">
        <v>63</v>
      </c>
      <c r="B40" s="87" t="s">
        <v>424</v>
      </c>
      <c r="C40" s="87"/>
      <c r="D40" s="87"/>
      <c r="E40" s="87"/>
      <c r="F40" s="87"/>
      <c r="G40" s="87"/>
      <c r="H40" s="87"/>
      <c r="I40" s="87"/>
      <c r="J40" s="87"/>
      <c r="K40" s="87"/>
      <c r="L40" s="87"/>
      <c r="M40" s="87"/>
      <c r="N40" s="87"/>
    </row>
    <row r="41" spans="1:14" ht="25.5" customHeight="1" x14ac:dyDescent="0.25">
      <c r="A41" s="14" t="s">
        <v>65</v>
      </c>
      <c r="B41" s="87" t="s">
        <v>425</v>
      </c>
      <c r="C41" s="87"/>
      <c r="D41" s="87"/>
      <c r="E41" s="87"/>
      <c r="F41" s="87"/>
      <c r="G41" s="87"/>
      <c r="H41" s="87"/>
      <c r="I41" s="87"/>
      <c r="J41" s="87"/>
      <c r="K41" s="87"/>
      <c r="L41" s="87"/>
      <c r="M41" s="87"/>
      <c r="N41" s="87"/>
    </row>
    <row r="42" spans="1:14" x14ac:dyDescent="0.25">
      <c r="A42" s="14" t="s">
        <v>67</v>
      </c>
      <c r="B42" s="71"/>
      <c r="C42" s="17"/>
      <c r="D42" s="22"/>
      <c r="E42" s="17"/>
      <c r="F42" s="17"/>
      <c r="G42" s="17">
        <v>1</v>
      </c>
      <c r="H42" s="17"/>
      <c r="I42" s="17"/>
      <c r="J42" s="17"/>
      <c r="K42" s="17"/>
      <c r="L42" s="17"/>
      <c r="M42" s="17"/>
      <c r="N42" s="17"/>
    </row>
    <row r="44" spans="1:14" x14ac:dyDescent="0.25">
      <c r="A44" s="89" t="s">
        <v>59</v>
      </c>
      <c r="B44" s="89"/>
      <c r="C44" s="89"/>
      <c r="D44" s="89"/>
      <c r="E44" s="89"/>
      <c r="F44" s="89"/>
      <c r="G44" s="89"/>
      <c r="H44" s="89"/>
      <c r="I44" s="89"/>
      <c r="J44" s="89"/>
      <c r="K44" s="89"/>
      <c r="L44" s="89"/>
      <c r="M44" s="89"/>
      <c r="N44" s="89"/>
    </row>
    <row r="45" spans="1:14" x14ac:dyDescent="0.25">
      <c r="A45" s="12"/>
      <c r="B45" s="12" t="s">
        <v>60</v>
      </c>
      <c r="C45" s="13">
        <v>43130</v>
      </c>
      <c r="D45" s="13">
        <v>43159</v>
      </c>
      <c r="E45" s="13">
        <v>43189</v>
      </c>
      <c r="F45" s="13">
        <v>43220</v>
      </c>
      <c r="G45" s="13">
        <v>43250</v>
      </c>
      <c r="H45" s="13">
        <v>43281</v>
      </c>
      <c r="I45" s="13">
        <v>43311</v>
      </c>
      <c r="J45" s="13">
        <v>43342</v>
      </c>
      <c r="K45" s="13">
        <v>43373</v>
      </c>
      <c r="L45" s="13">
        <v>43403</v>
      </c>
      <c r="M45" s="13">
        <v>43434</v>
      </c>
      <c r="N45" s="13">
        <v>43464</v>
      </c>
    </row>
    <row r="46" spans="1:14" x14ac:dyDescent="0.25">
      <c r="A46" s="14" t="s">
        <v>61</v>
      </c>
      <c r="B46" s="87" t="s">
        <v>426</v>
      </c>
      <c r="C46" s="87"/>
      <c r="D46" s="87"/>
      <c r="E46" s="87"/>
      <c r="F46" s="87"/>
      <c r="G46" s="87"/>
      <c r="H46" s="87"/>
      <c r="I46" s="87"/>
      <c r="J46" s="87"/>
      <c r="K46" s="87"/>
      <c r="L46" s="87"/>
      <c r="M46" s="87"/>
      <c r="N46" s="87"/>
    </row>
    <row r="47" spans="1:14" ht="25.5" x14ac:dyDescent="0.25">
      <c r="A47" s="14" t="s">
        <v>63</v>
      </c>
      <c r="B47" s="87" t="s">
        <v>427</v>
      </c>
      <c r="C47" s="87"/>
      <c r="D47" s="87"/>
      <c r="E47" s="87"/>
      <c r="F47" s="87"/>
      <c r="G47" s="87"/>
      <c r="H47" s="87"/>
      <c r="I47" s="87"/>
      <c r="J47" s="87"/>
      <c r="K47" s="87"/>
      <c r="L47" s="87"/>
      <c r="M47" s="87"/>
      <c r="N47" s="87"/>
    </row>
    <row r="48" spans="1:14" ht="25.5" x14ac:dyDescent="0.25">
      <c r="A48" s="14" t="s">
        <v>65</v>
      </c>
      <c r="B48" s="87" t="s">
        <v>428</v>
      </c>
      <c r="C48" s="87"/>
      <c r="D48" s="87"/>
      <c r="E48" s="87"/>
      <c r="F48" s="87"/>
      <c r="G48" s="87"/>
      <c r="H48" s="87"/>
      <c r="I48" s="87"/>
      <c r="J48" s="87"/>
      <c r="K48" s="87"/>
      <c r="L48" s="87"/>
      <c r="M48" s="87"/>
      <c r="N48" s="87"/>
    </row>
    <row r="49" spans="1:14" x14ac:dyDescent="0.25">
      <c r="A49" s="14" t="s">
        <v>67</v>
      </c>
      <c r="B49" s="71"/>
      <c r="C49" s="17"/>
      <c r="D49" s="22"/>
      <c r="E49" s="17"/>
      <c r="F49" s="17"/>
      <c r="G49" s="17"/>
      <c r="H49" s="17"/>
      <c r="I49" s="17">
        <v>1</v>
      </c>
      <c r="J49" s="17"/>
      <c r="K49" s="17"/>
      <c r="L49" s="17"/>
      <c r="M49" s="17"/>
      <c r="N49" s="17"/>
    </row>
    <row r="50" spans="1:14" x14ac:dyDescent="0.25">
      <c r="A50" s="26"/>
      <c r="B50" s="27"/>
      <c r="C50" s="24"/>
      <c r="D50" s="25"/>
      <c r="E50" s="24"/>
      <c r="F50" s="24"/>
      <c r="G50" s="24"/>
      <c r="H50" s="24"/>
      <c r="I50" s="24"/>
      <c r="J50" s="24"/>
      <c r="K50" s="24"/>
      <c r="L50" s="24"/>
      <c r="M50" s="24"/>
      <c r="N50" s="24"/>
    </row>
    <row r="51" spans="1:14" ht="15" x14ac:dyDescent="0.25">
      <c r="A51" s="20" t="s">
        <v>71</v>
      </c>
      <c r="B51" s="103" t="s">
        <v>72</v>
      </c>
      <c r="C51" s="104"/>
      <c r="D51" s="104"/>
      <c r="E51" s="104"/>
      <c r="F51" s="104"/>
      <c r="G51" s="104"/>
      <c r="H51"/>
    </row>
  </sheetData>
  <mergeCells count="43">
    <mergeCell ref="B51:G51"/>
    <mergeCell ref="B32:N32"/>
    <mergeCell ref="B33:N33"/>
    <mergeCell ref="B34:N34"/>
    <mergeCell ref="A37:N37"/>
    <mergeCell ref="B39:N39"/>
    <mergeCell ref="B40:N40"/>
    <mergeCell ref="B41:N41"/>
    <mergeCell ref="A44:N44"/>
    <mergeCell ref="B46:N46"/>
    <mergeCell ref="B47:N47"/>
    <mergeCell ref="B48:N48"/>
    <mergeCell ref="A11:A12"/>
    <mergeCell ref="B11:L12"/>
    <mergeCell ref="M11:N11"/>
    <mergeCell ref="B13:L13"/>
    <mergeCell ref="A30:N30"/>
    <mergeCell ref="B15:L15"/>
    <mergeCell ref="B16:L16"/>
    <mergeCell ref="B17:L17"/>
    <mergeCell ref="B18:L18"/>
    <mergeCell ref="B19:L19"/>
    <mergeCell ref="B20:L20"/>
    <mergeCell ref="B21:L21"/>
    <mergeCell ref="A23:N23"/>
    <mergeCell ref="B25:N25"/>
    <mergeCell ref="B26:N26"/>
    <mergeCell ref="B27:N27"/>
    <mergeCell ref="B14:L14"/>
    <mergeCell ref="B5:C5"/>
    <mergeCell ref="B6:N6"/>
    <mergeCell ref="B7:K7"/>
    <mergeCell ref="M7:N7"/>
    <mergeCell ref="B8:H8"/>
    <mergeCell ref="J8:K8"/>
    <mergeCell ref="M8:N8"/>
    <mergeCell ref="B9:N9"/>
    <mergeCell ref="B1:N1"/>
    <mergeCell ref="A2:N2"/>
    <mergeCell ref="A3:B3"/>
    <mergeCell ref="C3:N3"/>
    <mergeCell ref="A4:F4"/>
    <mergeCell ref="G4:N4"/>
  </mergeCells>
  <dataValidations count="14">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5:N25"/>
    <dataValidation allowBlank="1" showInputMessage="1" promptTitle="Siglas junto a numero progresivo" prompt="Anota aquí siglas de tu área a la izquierda y un número con dos digitos a la derecha p.e. Dirección de Participación Ciudadana: DPC01 Contraloria General: CG01 " sqref="A13:A21"/>
    <dataValidation allowBlank="1" showInputMessage="1" promptTitle="Describe y explica indicador" prompt="Explica en qué consiste lo que se va a medir y cómo se van a obtener los datos." sqref="B27:N27 B41:N41 B34:N34 B48:N48"/>
    <dataValidation allowBlank="1" showInputMessage="1" promptTitle="Nombra el indicador de desempeño" prompt="Tasa de cumplimiento, porcentaje, memoria de evento, evento realizado, reporte de investigación, número de personas capacitadas, etc. " sqref="B40:N40 B26:N26 B33:N33 B47:N47"/>
    <dataValidation allowBlank="1" showInputMessage="1" promptTitle="Descripción de entregable" prompt="Describe aquí en qué consiste el producto, material, servicio o evento producto del presente proceso o proyecto." sqref="B39:N39 B32:N32 B46:N46"/>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21">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[16]Validaciones!#REF!</xm:f>
          </x14:formula1>
          <xm:sqref>B51:G51</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9"/>
  <sheetViews>
    <sheetView view="pageBreakPreview" zoomScale="110" zoomScaleNormal="119" zoomScaleSheetLayoutView="110" zoomScalePageLayoutView="120" workbookViewId="0">
      <pane ySplit="4" topLeftCell="A5" activePane="bottomLeft" state="frozen"/>
      <selection activeCell="A19" sqref="A19"/>
      <selection pane="bottomLeft" activeCell="A19" sqref="A19"/>
    </sheetView>
  </sheetViews>
  <sheetFormatPr baseColWidth="10" defaultColWidth="10.85546875" defaultRowHeight="15" x14ac:dyDescent="0.25"/>
  <cols>
    <col min="1" max="1" width="9.28515625" style="42" customWidth="1"/>
    <col min="2" max="2" width="29.7109375" style="42" customWidth="1"/>
    <col min="3" max="4" width="24.140625" style="42" customWidth="1"/>
    <col min="5" max="5" width="8.42578125" style="42" bestFit="1" customWidth="1"/>
    <col min="6" max="6" width="7.28515625" style="42" bestFit="1" customWidth="1"/>
    <col min="7" max="7" width="8.42578125" style="42" bestFit="1" customWidth="1"/>
    <col min="8" max="9" width="6.5703125" style="42" bestFit="1" customWidth="1"/>
    <col min="10" max="10" width="7.28515625" style="42" bestFit="1" customWidth="1"/>
    <col min="11" max="11" width="5.28515625" style="42" bestFit="1" customWidth="1"/>
    <col min="12" max="12" width="4.85546875" style="42" bestFit="1" customWidth="1"/>
    <col min="13" max="13" width="5.5703125" style="42" bestFit="1" customWidth="1"/>
    <col min="14" max="14" width="5.42578125" style="42" bestFit="1" customWidth="1"/>
    <col min="15" max="15" width="5.140625" style="42" bestFit="1" customWidth="1"/>
    <col min="16" max="16" width="5.5703125" style="42" bestFit="1" customWidth="1"/>
    <col min="17" max="17" width="5.140625" style="42" bestFit="1" customWidth="1"/>
    <col min="18" max="16384" width="10.85546875" style="42"/>
  </cols>
  <sheetData>
    <row r="1" spans="1:17" s="1" customFormat="1" ht="33" customHeight="1" x14ac:dyDescent="0.25">
      <c r="D1" s="28" t="s">
        <v>1</v>
      </c>
      <c r="E1" s="29"/>
      <c r="F1" s="29"/>
      <c r="G1" s="29"/>
      <c r="H1" s="29"/>
      <c r="I1" s="29"/>
      <c r="J1" s="29"/>
      <c r="K1" s="29"/>
      <c r="L1" s="29"/>
      <c r="M1" s="29"/>
      <c r="N1" s="29"/>
      <c r="O1" s="29"/>
      <c r="P1" s="29"/>
      <c r="Q1" s="29"/>
    </row>
    <row r="2" spans="1:17" s="1" customFormat="1" ht="33" customHeight="1" x14ac:dyDescent="0.25">
      <c r="B2" s="30"/>
      <c r="C2" s="30"/>
      <c r="D2" s="30" t="s">
        <v>73</v>
      </c>
      <c r="F2" s="30"/>
      <c r="G2" s="30"/>
      <c r="H2" s="30"/>
      <c r="I2" s="30"/>
      <c r="J2" s="30"/>
      <c r="K2" s="30"/>
      <c r="L2" s="30"/>
      <c r="M2" s="30"/>
      <c r="N2" s="30"/>
      <c r="O2" s="30"/>
      <c r="P2" s="30"/>
      <c r="Q2" s="30"/>
    </row>
    <row r="3" spans="1:17" s="1" customFormat="1" ht="31.5" customHeight="1" x14ac:dyDescent="0.25">
      <c r="A3" s="31" t="s">
        <v>74</v>
      </c>
      <c r="B3" s="31"/>
      <c r="C3" s="108" t="s">
        <v>429</v>
      </c>
      <c r="D3" s="109"/>
      <c r="E3" s="110"/>
      <c r="F3" s="111" t="s">
        <v>76</v>
      </c>
      <c r="G3" s="112"/>
      <c r="H3" s="112"/>
      <c r="I3" s="112"/>
      <c r="J3" s="112"/>
      <c r="K3" s="112"/>
      <c r="L3" s="112"/>
      <c r="M3" s="112"/>
      <c r="N3" s="112"/>
      <c r="O3" s="112"/>
      <c r="P3" s="112"/>
      <c r="Q3" s="112"/>
    </row>
    <row r="4" spans="1:17" s="1" customFormat="1" ht="12.75"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38.25" x14ac:dyDescent="0.25">
      <c r="A5" s="33" t="s">
        <v>401</v>
      </c>
      <c r="B5" s="33" t="s">
        <v>402</v>
      </c>
      <c r="C5" s="34" t="s">
        <v>430</v>
      </c>
      <c r="D5" s="35" t="s">
        <v>103</v>
      </c>
      <c r="E5" s="36">
        <f>SUM(F5:Q5)</f>
        <v>600000</v>
      </c>
      <c r="F5" s="37"/>
      <c r="G5" s="37">
        <v>600000</v>
      </c>
      <c r="H5" s="37"/>
      <c r="I5" s="37"/>
      <c r="J5" s="37"/>
      <c r="K5" s="37"/>
      <c r="L5" s="37"/>
      <c r="M5" s="37"/>
      <c r="N5" s="37"/>
      <c r="O5" s="37"/>
      <c r="P5" s="37"/>
      <c r="Q5" s="37"/>
    </row>
    <row r="6" spans="1:17" s="1" customFormat="1" ht="25.5" x14ac:dyDescent="0.25">
      <c r="A6" s="33" t="s">
        <v>401</v>
      </c>
      <c r="B6" s="33"/>
      <c r="C6" s="34" t="s">
        <v>431</v>
      </c>
      <c r="D6" s="35" t="s">
        <v>103</v>
      </c>
      <c r="E6" s="36">
        <f t="shared" ref="E6:E7" si="0">SUM(F6:Q6)</f>
        <v>880000</v>
      </c>
      <c r="F6" s="37"/>
      <c r="G6" s="37">
        <f>160*5500</f>
        <v>880000</v>
      </c>
      <c r="H6" s="37"/>
      <c r="I6" s="37"/>
      <c r="J6" s="37"/>
      <c r="K6" s="37"/>
      <c r="L6" s="37"/>
      <c r="M6" s="37"/>
      <c r="N6" s="37"/>
      <c r="O6" s="37"/>
      <c r="P6" s="37"/>
      <c r="Q6" s="37"/>
    </row>
    <row r="7" spans="1:17" s="1" customFormat="1" ht="25.5" x14ac:dyDescent="0.25">
      <c r="A7" s="33" t="s">
        <v>401</v>
      </c>
      <c r="B7" s="33"/>
      <c r="C7" s="34" t="s">
        <v>432</v>
      </c>
      <c r="D7" s="35" t="s">
        <v>328</v>
      </c>
      <c r="E7" s="36">
        <f t="shared" si="0"/>
        <v>30000</v>
      </c>
      <c r="F7" s="37"/>
      <c r="G7" s="37">
        <f>50*600</f>
        <v>30000</v>
      </c>
      <c r="H7" s="37"/>
      <c r="I7" s="37"/>
      <c r="J7" s="37"/>
      <c r="K7" s="37"/>
      <c r="L7" s="37"/>
      <c r="M7" s="37"/>
      <c r="N7" s="37"/>
      <c r="O7" s="37"/>
      <c r="P7" s="37"/>
      <c r="Q7" s="37"/>
    </row>
    <row r="8" spans="1:17" s="1" customFormat="1" ht="12.75" x14ac:dyDescent="0.25">
      <c r="E8" s="40"/>
      <c r="F8" s="40"/>
      <c r="G8" s="40"/>
      <c r="H8" s="40"/>
      <c r="I8" s="40"/>
      <c r="J8" s="40"/>
      <c r="K8" s="40"/>
      <c r="L8" s="40"/>
      <c r="M8" s="40"/>
      <c r="N8" s="40"/>
      <c r="O8" s="40"/>
      <c r="P8" s="40"/>
      <c r="Q8" s="40"/>
    </row>
    <row r="9" spans="1:17" s="1" customFormat="1" ht="12.75" x14ac:dyDescent="0.25">
      <c r="E9" s="41">
        <f>SUM(F9:Q9)</f>
        <v>1510000</v>
      </c>
      <c r="F9" s="41">
        <f t="shared" ref="F9:Q9" si="1">SUM(F5:F7)</f>
        <v>0</v>
      </c>
      <c r="G9" s="41">
        <f t="shared" si="1"/>
        <v>1510000</v>
      </c>
      <c r="H9" s="41">
        <f t="shared" si="1"/>
        <v>0</v>
      </c>
      <c r="I9" s="41">
        <f t="shared" si="1"/>
        <v>0</v>
      </c>
      <c r="J9" s="41">
        <f t="shared" si="1"/>
        <v>0</v>
      </c>
      <c r="K9" s="41">
        <f t="shared" si="1"/>
        <v>0</v>
      </c>
      <c r="L9" s="41">
        <f t="shared" si="1"/>
        <v>0</v>
      </c>
      <c r="M9" s="41">
        <f t="shared" si="1"/>
        <v>0</v>
      </c>
      <c r="N9" s="41">
        <f t="shared" si="1"/>
        <v>0</v>
      </c>
      <c r="O9" s="41">
        <f t="shared" si="1"/>
        <v>0</v>
      </c>
      <c r="P9" s="41">
        <f t="shared" si="1"/>
        <v>0</v>
      </c>
      <c r="Q9" s="41">
        <f t="shared" si="1"/>
        <v>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7"/>
  </dataValidations>
  <pageMargins left="0.25" right="0.25" top="0.75" bottom="0.75" header="0.3" footer="0.3"/>
  <pageSetup paperSize="134" scale="7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D5:D7</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Y53"/>
  <sheetViews>
    <sheetView showGridLines="0" tabSelected="1" view="pageLayout" topLeftCell="A37" zoomScale="115" zoomScaleNormal="120" zoomScaleSheetLayoutView="115" zoomScalePageLayoutView="115" workbookViewId="0">
      <selection activeCell="A46" sqref="A46:N51"/>
    </sheetView>
  </sheetViews>
  <sheetFormatPr baseColWidth="10" defaultColWidth="9.140625" defaultRowHeight="12.75" x14ac:dyDescent="0.25"/>
  <cols>
    <col min="1" max="1" width="24.28515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25" ht="30" customHeight="1" x14ac:dyDescent="0.25">
      <c r="B1" s="73" t="s">
        <v>433</v>
      </c>
      <c r="C1" s="73"/>
      <c r="D1" s="73"/>
      <c r="E1" s="73"/>
      <c r="F1" s="73"/>
      <c r="G1" s="73"/>
      <c r="H1" s="73"/>
      <c r="I1" s="73"/>
      <c r="J1" s="73"/>
      <c r="K1" s="73"/>
      <c r="L1" s="73"/>
      <c r="M1" s="73"/>
      <c r="N1" s="73"/>
    </row>
    <row r="2" spans="1:25" ht="26.25" customHeight="1" x14ac:dyDescent="0.25">
      <c r="A2" s="74" t="s">
        <v>1</v>
      </c>
      <c r="B2" s="74"/>
      <c r="C2" s="74"/>
      <c r="D2" s="74"/>
      <c r="E2" s="74"/>
      <c r="F2" s="74"/>
      <c r="G2" s="74"/>
      <c r="H2" s="74"/>
      <c r="I2" s="74"/>
      <c r="J2" s="74"/>
      <c r="K2" s="74"/>
      <c r="L2" s="74"/>
      <c r="M2" s="74"/>
      <c r="N2" s="74"/>
    </row>
    <row r="3" spans="1:25" x14ac:dyDescent="0.25">
      <c r="A3" s="75" t="s">
        <v>2</v>
      </c>
      <c r="B3" s="76"/>
      <c r="C3" s="77" t="s">
        <v>434</v>
      </c>
      <c r="D3" s="78"/>
      <c r="E3" s="78"/>
      <c r="F3" s="78"/>
      <c r="G3" s="78"/>
      <c r="H3" s="78"/>
      <c r="I3" s="78"/>
      <c r="J3" s="78"/>
      <c r="K3" s="78"/>
      <c r="L3" s="78"/>
      <c r="M3" s="78"/>
      <c r="N3" s="79"/>
    </row>
    <row r="4" spans="1:25" x14ac:dyDescent="0.25">
      <c r="A4" s="75" t="s">
        <v>4</v>
      </c>
      <c r="B4" s="80"/>
      <c r="C4" s="80"/>
      <c r="D4" s="80"/>
      <c r="E4" s="80"/>
      <c r="F4" s="80"/>
      <c r="G4" s="84" t="s">
        <v>435</v>
      </c>
      <c r="H4" s="84"/>
      <c r="I4" s="84"/>
      <c r="J4" s="84"/>
      <c r="K4" s="84"/>
      <c r="L4" s="84"/>
      <c r="M4" s="84"/>
      <c r="N4" s="84"/>
    </row>
    <row r="5" spans="1:25" x14ac:dyDescent="0.25">
      <c r="A5" s="2"/>
      <c r="B5" s="82"/>
      <c r="C5" s="82"/>
    </row>
    <row r="6" spans="1:25" x14ac:dyDescent="0.25">
      <c r="A6" s="3" t="s">
        <v>6</v>
      </c>
      <c r="B6" s="83" t="s">
        <v>436</v>
      </c>
      <c r="C6" s="83"/>
      <c r="D6" s="83"/>
      <c r="E6" s="83"/>
      <c r="F6" s="83"/>
      <c r="G6" s="83"/>
      <c r="H6" s="83"/>
      <c r="I6" s="83"/>
      <c r="J6" s="83"/>
      <c r="K6" s="83"/>
      <c r="L6" s="83"/>
      <c r="M6" s="83"/>
      <c r="N6" s="83"/>
    </row>
    <row r="7" spans="1:25" ht="25.5" x14ac:dyDescent="0.25">
      <c r="A7" s="3" t="s">
        <v>8</v>
      </c>
      <c r="B7" s="84" t="s">
        <v>437</v>
      </c>
      <c r="C7" s="84"/>
      <c r="D7" s="84"/>
      <c r="E7" s="84"/>
      <c r="F7" s="84"/>
      <c r="G7" s="84"/>
      <c r="H7" s="84"/>
      <c r="I7" s="84"/>
      <c r="J7" s="84"/>
      <c r="K7" s="84"/>
      <c r="L7" s="4" t="s">
        <v>10</v>
      </c>
      <c r="M7" s="85">
        <v>43101</v>
      </c>
      <c r="N7" s="85"/>
    </row>
    <row r="8" spans="1:25" ht="25.5" x14ac:dyDescent="0.25">
      <c r="A8" s="3" t="s">
        <v>11</v>
      </c>
      <c r="B8" s="86" t="s">
        <v>438</v>
      </c>
      <c r="C8" s="86"/>
      <c r="D8" s="86"/>
      <c r="E8" s="86"/>
      <c r="F8" s="86"/>
      <c r="G8" s="86"/>
      <c r="H8" s="86"/>
      <c r="I8" s="4" t="s">
        <v>13</v>
      </c>
      <c r="J8" s="84" t="s">
        <v>400</v>
      </c>
      <c r="K8" s="84"/>
      <c r="L8" s="4" t="s">
        <v>15</v>
      </c>
      <c r="M8" s="85">
        <v>43312</v>
      </c>
      <c r="N8" s="85"/>
    </row>
    <row r="9" spans="1:25" x14ac:dyDescent="0.25">
      <c r="A9" s="3" t="s">
        <v>16</v>
      </c>
      <c r="B9" s="83" t="s">
        <v>17</v>
      </c>
      <c r="C9" s="83"/>
      <c r="D9" s="83"/>
      <c r="E9" s="83"/>
      <c r="F9" s="83"/>
      <c r="G9" s="83"/>
      <c r="H9" s="83"/>
      <c r="I9" s="83"/>
      <c r="J9" s="83"/>
      <c r="K9" s="83"/>
      <c r="L9" s="83"/>
      <c r="M9" s="83"/>
      <c r="N9" s="83"/>
    </row>
    <row r="10" spans="1:25" x14ac:dyDescent="0.25">
      <c r="A10" s="5"/>
      <c r="B10" s="6"/>
      <c r="C10" s="6"/>
      <c r="D10" s="6"/>
      <c r="E10" s="6"/>
      <c r="F10" s="6"/>
      <c r="G10" s="6"/>
      <c r="H10" s="6"/>
      <c r="I10" s="6"/>
      <c r="J10" s="6"/>
      <c r="K10" s="6"/>
      <c r="L10" s="6"/>
      <c r="M10" s="6"/>
      <c r="N10" s="6"/>
    </row>
    <row r="11" spans="1:25" s="8" customFormat="1" x14ac:dyDescent="0.25">
      <c r="A11" s="88" t="s">
        <v>18</v>
      </c>
      <c r="B11" s="89" t="s">
        <v>19</v>
      </c>
      <c r="C11" s="89"/>
      <c r="D11" s="89"/>
      <c r="E11" s="89"/>
      <c r="F11" s="89"/>
      <c r="G11" s="89"/>
      <c r="H11" s="89"/>
      <c r="I11" s="89"/>
      <c r="J11" s="89"/>
      <c r="K11" s="89"/>
      <c r="L11" s="89"/>
      <c r="M11" s="90" t="s">
        <v>20</v>
      </c>
      <c r="N11" s="90"/>
      <c r="O11" s="7"/>
    </row>
    <row r="12" spans="1:25" s="8" customFormat="1" x14ac:dyDescent="0.25">
      <c r="A12" s="88"/>
      <c r="B12" s="89"/>
      <c r="C12" s="89"/>
      <c r="D12" s="89"/>
      <c r="E12" s="89"/>
      <c r="F12" s="89"/>
      <c r="G12" s="89"/>
      <c r="H12" s="89"/>
      <c r="I12" s="89"/>
      <c r="J12" s="89"/>
      <c r="K12" s="89"/>
      <c r="L12" s="89"/>
      <c r="M12" s="9" t="s">
        <v>21</v>
      </c>
      <c r="N12" s="9" t="s">
        <v>22</v>
      </c>
      <c r="O12" s="7"/>
    </row>
    <row r="13" spans="1:25" s="8" customFormat="1" ht="12.75" customHeight="1" x14ac:dyDescent="0.25">
      <c r="A13" s="21" t="s">
        <v>439</v>
      </c>
      <c r="B13" s="87" t="s">
        <v>402</v>
      </c>
      <c r="C13" s="87"/>
      <c r="D13" s="87"/>
      <c r="E13" s="87"/>
      <c r="F13" s="87"/>
      <c r="G13" s="87"/>
      <c r="H13" s="87"/>
      <c r="I13" s="87"/>
      <c r="J13" s="87"/>
      <c r="K13" s="87"/>
      <c r="L13" s="87"/>
      <c r="M13" s="11">
        <v>43101</v>
      </c>
      <c r="N13" s="11">
        <v>43146</v>
      </c>
      <c r="O13"/>
      <c r="P13"/>
      <c r="Q13"/>
      <c r="R13"/>
      <c r="S13"/>
      <c r="T13"/>
      <c r="U13"/>
      <c r="V13"/>
      <c r="W13"/>
      <c r="X13"/>
      <c r="Y13"/>
    </row>
    <row r="14" spans="1:25" s="8" customFormat="1" ht="12.75" customHeight="1" x14ac:dyDescent="0.25">
      <c r="A14" s="21" t="s">
        <v>440</v>
      </c>
      <c r="B14" s="87" t="s">
        <v>368</v>
      </c>
      <c r="C14" s="87"/>
      <c r="D14" s="87"/>
      <c r="E14" s="87"/>
      <c r="F14" s="87"/>
      <c r="G14" s="87"/>
      <c r="H14" s="87"/>
      <c r="I14" s="87"/>
      <c r="J14" s="87"/>
      <c r="K14" s="87"/>
      <c r="L14" s="87"/>
      <c r="M14" s="11">
        <v>43174</v>
      </c>
      <c r="N14" s="11">
        <v>43220</v>
      </c>
      <c r="O14"/>
      <c r="P14"/>
      <c r="Q14"/>
      <c r="R14"/>
      <c r="S14"/>
      <c r="T14"/>
      <c r="U14"/>
      <c r="V14"/>
      <c r="W14"/>
      <c r="X14"/>
      <c r="Y14"/>
    </row>
    <row r="15" spans="1:25" s="8" customFormat="1" ht="12.75" customHeight="1" x14ac:dyDescent="0.25">
      <c r="A15" s="21" t="s">
        <v>441</v>
      </c>
      <c r="B15" s="87" t="s">
        <v>404</v>
      </c>
      <c r="C15" s="87"/>
      <c r="D15" s="87"/>
      <c r="E15" s="87"/>
      <c r="F15" s="87"/>
      <c r="G15" s="87"/>
      <c r="H15" s="87"/>
      <c r="I15" s="87"/>
      <c r="J15" s="87"/>
      <c r="K15" s="87"/>
      <c r="L15" s="87"/>
      <c r="M15" s="11">
        <v>43101</v>
      </c>
      <c r="N15" s="11">
        <v>43220</v>
      </c>
      <c r="O15"/>
      <c r="P15"/>
      <c r="Q15"/>
      <c r="R15"/>
      <c r="S15"/>
      <c r="T15"/>
      <c r="U15"/>
      <c r="V15"/>
      <c r="W15"/>
      <c r="X15"/>
      <c r="Y15"/>
    </row>
    <row r="16" spans="1:25" s="8" customFormat="1" ht="12.75" customHeight="1" x14ac:dyDescent="0.25">
      <c r="A16" s="21" t="s">
        <v>442</v>
      </c>
      <c r="B16" s="87" t="s">
        <v>443</v>
      </c>
      <c r="C16" s="87"/>
      <c r="D16" s="87"/>
      <c r="E16" s="87"/>
      <c r="F16" s="87"/>
      <c r="G16" s="87"/>
      <c r="H16" s="87"/>
      <c r="I16" s="87"/>
      <c r="J16" s="87"/>
      <c r="K16" s="87"/>
      <c r="L16" s="87"/>
      <c r="M16" s="11">
        <v>43101</v>
      </c>
      <c r="N16" s="11">
        <v>43205</v>
      </c>
      <c r="O16"/>
      <c r="P16"/>
      <c r="Q16"/>
      <c r="R16"/>
      <c r="S16"/>
      <c r="T16"/>
      <c r="U16"/>
      <c r="V16"/>
      <c r="W16"/>
      <c r="X16"/>
      <c r="Y16"/>
    </row>
    <row r="17" spans="1:25" s="8" customFormat="1" ht="12.75" customHeight="1" x14ac:dyDescent="0.25">
      <c r="A17" s="21" t="s">
        <v>444</v>
      </c>
      <c r="B17" s="87" t="s">
        <v>445</v>
      </c>
      <c r="C17" s="87"/>
      <c r="D17" s="87"/>
      <c r="E17" s="87"/>
      <c r="F17" s="87"/>
      <c r="G17" s="87"/>
      <c r="H17" s="87"/>
      <c r="I17" s="87"/>
      <c r="J17" s="87"/>
      <c r="K17" s="87"/>
      <c r="L17" s="87"/>
      <c r="M17" s="11">
        <v>43206</v>
      </c>
      <c r="N17" s="11">
        <v>43210</v>
      </c>
      <c r="O17"/>
      <c r="P17"/>
      <c r="Q17"/>
      <c r="R17"/>
      <c r="S17"/>
      <c r="T17"/>
      <c r="U17"/>
      <c r="V17"/>
      <c r="W17"/>
      <c r="X17"/>
      <c r="Y17"/>
    </row>
    <row r="18" spans="1:25" s="8" customFormat="1" ht="12.75" customHeight="1" x14ac:dyDescent="0.25">
      <c r="A18" s="21" t="s">
        <v>446</v>
      </c>
      <c r="B18" s="87" t="s">
        <v>447</v>
      </c>
      <c r="C18" s="87"/>
      <c r="D18" s="87"/>
      <c r="E18" s="87"/>
      <c r="F18" s="87"/>
      <c r="G18" s="87"/>
      <c r="H18" s="87"/>
      <c r="I18" s="87"/>
      <c r="J18" s="87"/>
      <c r="K18" s="87"/>
      <c r="L18" s="87"/>
      <c r="M18" s="11">
        <v>43211</v>
      </c>
      <c r="N18" s="11">
        <v>43220</v>
      </c>
      <c r="O18"/>
      <c r="P18"/>
      <c r="Q18"/>
      <c r="R18"/>
      <c r="S18"/>
      <c r="T18"/>
      <c r="U18"/>
      <c r="V18"/>
      <c r="W18"/>
      <c r="X18"/>
      <c r="Y18"/>
    </row>
    <row r="19" spans="1:25" s="8" customFormat="1" ht="12.75" customHeight="1" x14ac:dyDescent="0.25">
      <c r="A19" s="21" t="s">
        <v>448</v>
      </c>
      <c r="B19" s="87" t="s">
        <v>298</v>
      </c>
      <c r="C19" s="87"/>
      <c r="D19" s="87"/>
      <c r="E19" s="87"/>
      <c r="F19" s="87"/>
      <c r="G19" s="87"/>
      <c r="H19" s="87"/>
      <c r="I19" s="87"/>
      <c r="J19" s="87"/>
      <c r="K19" s="87"/>
      <c r="L19" s="87"/>
      <c r="M19" s="11">
        <v>43221</v>
      </c>
      <c r="N19" s="11">
        <v>43235</v>
      </c>
    </row>
    <row r="20" spans="1:25" s="8" customFormat="1" ht="12.75" customHeight="1" x14ac:dyDescent="0.25">
      <c r="A20" s="21" t="s">
        <v>449</v>
      </c>
      <c r="B20" s="87" t="s">
        <v>450</v>
      </c>
      <c r="C20" s="87"/>
      <c r="D20" s="87"/>
      <c r="E20" s="87"/>
      <c r="F20" s="87"/>
      <c r="G20" s="87"/>
      <c r="H20" s="87"/>
      <c r="I20" s="87"/>
      <c r="J20" s="87"/>
      <c r="K20" s="87"/>
      <c r="L20" s="87"/>
      <c r="M20" s="11">
        <v>43235</v>
      </c>
      <c r="N20" s="11">
        <v>43281</v>
      </c>
    </row>
    <row r="21" spans="1:25" s="8" customFormat="1" ht="12.75" customHeight="1" x14ac:dyDescent="0.25">
      <c r="A21" s="21" t="s">
        <v>451</v>
      </c>
      <c r="B21" s="87" t="s">
        <v>452</v>
      </c>
      <c r="C21" s="87"/>
      <c r="D21" s="87"/>
      <c r="E21" s="87"/>
      <c r="F21" s="87"/>
      <c r="G21" s="87"/>
      <c r="H21" s="87"/>
      <c r="I21" s="87"/>
      <c r="J21" s="87"/>
      <c r="K21" s="87"/>
      <c r="L21" s="87"/>
      <c r="M21" s="11">
        <v>43282</v>
      </c>
      <c r="N21" s="11">
        <v>43288</v>
      </c>
    </row>
    <row r="22" spans="1:25" s="8" customFormat="1" ht="12.75" customHeight="1" x14ac:dyDescent="0.25">
      <c r="A22" s="21" t="s">
        <v>453</v>
      </c>
      <c r="B22" s="87" t="s">
        <v>304</v>
      </c>
      <c r="C22" s="87"/>
      <c r="D22" s="87"/>
      <c r="E22" s="87"/>
      <c r="F22" s="87"/>
      <c r="G22" s="87"/>
      <c r="H22" s="87"/>
      <c r="I22" s="87"/>
      <c r="J22" s="87"/>
      <c r="K22" s="87"/>
      <c r="L22" s="87"/>
      <c r="M22" s="11">
        <v>43296</v>
      </c>
      <c r="N22" s="11">
        <v>43312</v>
      </c>
    </row>
    <row r="23" spans="1:25" s="8" customFormat="1" ht="12.75" customHeight="1" x14ac:dyDescent="0.25">
      <c r="A23" s="21" t="s">
        <v>454</v>
      </c>
      <c r="B23" s="87" t="s">
        <v>455</v>
      </c>
      <c r="C23" s="87"/>
      <c r="D23" s="87"/>
      <c r="E23" s="87"/>
      <c r="F23" s="87"/>
      <c r="G23" s="87"/>
      <c r="H23" s="87"/>
      <c r="I23" s="87"/>
      <c r="J23" s="87"/>
      <c r="K23" s="87"/>
      <c r="L23" s="87"/>
      <c r="M23" s="11">
        <v>43160</v>
      </c>
      <c r="N23" s="11">
        <v>43312</v>
      </c>
    </row>
    <row r="25" spans="1:25" x14ac:dyDescent="0.25">
      <c r="A25" s="89" t="s">
        <v>59</v>
      </c>
      <c r="B25" s="89"/>
      <c r="C25" s="89"/>
      <c r="D25" s="89"/>
      <c r="E25" s="89"/>
      <c r="F25" s="89"/>
      <c r="G25" s="89"/>
      <c r="H25" s="89"/>
      <c r="I25" s="89"/>
      <c r="J25" s="89"/>
      <c r="K25" s="89"/>
      <c r="L25" s="89"/>
      <c r="M25" s="89"/>
      <c r="N25" s="89"/>
    </row>
    <row r="26" spans="1:25" x14ac:dyDescent="0.25">
      <c r="A26" s="12"/>
      <c r="B26" s="12" t="s">
        <v>60</v>
      </c>
      <c r="C26" s="13">
        <v>43130</v>
      </c>
      <c r="D26" s="13">
        <v>43159</v>
      </c>
      <c r="E26" s="13">
        <v>43189</v>
      </c>
      <c r="F26" s="13">
        <v>43220</v>
      </c>
      <c r="G26" s="13">
        <v>43250</v>
      </c>
      <c r="H26" s="13">
        <v>43281</v>
      </c>
      <c r="I26" s="13">
        <v>43311</v>
      </c>
      <c r="J26" s="13">
        <v>43342</v>
      </c>
      <c r="K26" s="13">
        <v>43373</v>
      </c>
      <c r="L26" s="13">
        <v>43403</v>
      </c>
      <c r="M26" s="13">
        <v>43434</v>
      </c>
      <c r="N26" s="13">
        <v>43464</v>
      </c>
    </row>
    <row r="27" spans="1:25" ht="28.5" customHeight="1" x14ac:dyDescent="0.25">
      <c r="A27" s="14" t="s">
        <v>61</v>
      </c>
      <c r="B27" s="87" t="s">
        <v>456</v>
      </c>
      <c r="C27" s="87"/>
      <c r="D27" s="87"/>
      <c r="E27" s="87"/>
      <c r="F27" s="87"/>
      <c r="G27" s="87"/>
      <c r="H27" s="87"/>
      <c r="I27" s="87"/>
      <c r="J27" s="87"/>
      <c r="K27" s="87"/>
      <c r="L27" s="87"/>
      <c r="M27" s="87"/>
      <c r="N27" s="87"/>
    </row>
    <row r="28" spans="1:25" ht="21" customHeight="1" x14ac:dyDescent="0.25">
      <c r="A28" s="14" t="s">
        <v>63</v>
      </c>
      <c r="B28" s="87" t="s">
        <v>457</v>
      </c>
      <c r="C28" s="87"/>
      <c r="D28" s="87"/>
      <c r="E28" s="87"/>
      <c r="F28" s="87"/>
      <c r="G28" s="87"/>
      <c r="H28" s="87"/>
      <c r="I28" s="87"/>
      <c r="J28" s="87"/>
      <c r="K28" s="87"/>
      <c r="L28" s="87"/>
      <c r="M28" s="87"/>
      <c r="N28" s="87"/>
    </row>
    <row r="29" spans="1:25" ht="18.75" customHeight="1" x14ac:dyDescent="0.25">
      <c r="A29" s="14" t="s">
        <v>65</v>
      </c>
      <c r="B29" s="87" t="s">
        <v>419</v>
      </c>
      <c r="C29" s="87"/>
      <c r="D29" s="87"/>
      <c r="E29" s="87"/>
      <c r="F29" s="87"/>
      <c r="G29" s="87"/>
      <c r="H29" s="87"/>
      <c r="I29" s="87"/>
      <c r="J29" s="87"/>
      <c r="K29" s="87"/>
      <c r="L29" s="87"/>
      <c r="M29" s="87"/>
      <c r="N29" s="87"/>
    </row>
    <row r="30" spans="1:25" x14ac:dyDescent="0.25">
      <c r="A30" s="14" t="s">
        <v>67</v>
      </c>
      <c r="B30" s="71"/>
      <c r="C30" s="17">
        <v>0.2</v>
      </c>
      <c r="D30" s="17">
        <v>0.5</v>
      </c>
      <c r="E30" s="17">
        <v>0.8</v>
      </c>
      <c r="F30" s="17">
        <v>1</v>
      </c>
      <c r="G30" s="17"/>
      <c r="H30" s="17"/>
      <c r="I30" s="17"/>
      <c r="J30" s="17"/>
      <c r="K30" s="17"/>
      <c r="L30" s="17"/>
      <c r="M30" s="17"/>
      <c r="N30" s="17"/>
    </row>
    <row r="31" spans="1:25" x14ac:dyDescent="0.25">
      <c r="A31" s="18"/>
      <c r="B31" s="18"/>
      <c r="C31" s="18"/>
      <c r="D31" s="18"/>
      <c r="E31" s="18"/>
      <c r="F31" s="18"/>
      <c r="G31" s="18"/>
      <c r="H31" s="18"/>
      <c r="I31" s="18"/>
      <c r="J31" s="18"/>
      <c r="K31" s="18"/>
      <c r="L31" s="18"/>
      <c r="M31" s="18"/>
      <c r="N31" s="18"/>
    </row>
    <row r="32" spans="1:25" x14ac:dyDescent="0.25">
      <c r="A32" s="89" t="s">
        <v>59</v>
      </c>
      <c r="B32" s="89"/>
      <c r="C32" s="89"/>
      <c r="D32" s="89"/>
      <c r="E32" s="89"/>
      <c r="F32" s="89"/>
      <c r="G32" s="89"/>
      <c r="H32" s="89"/>
      <c r="I32" s="89"/>
      <c r="J32" s="89"/>
      <c r="K32" s="89"/>
      <c r="L32" s="89"/>
      <c r="M32" s="89"/>
      <c r="N32" s="89"/>
    </row>
    <row r="33" spans="1:14" x14ac:dyDescent="0.25">
      <c r="A33" s="12"/>
      <c r="B33" s="12" t="s">
        <v>60</v>
      </c>
      <c r="C33" s="13">
        <v>43130</v>
      </c>
      <c r="D33" s="13">
        <v>43159</v>
      </c>
      <c r="E33" s="13">
        <v>43189</v>
      </c>
      <c r="F33" s="13">
        <v>43220</v>
      </c>
      <c r="G33" s="13">
        <v>43250</v>
      </c>
      <c r="H33" s="13">
        <v>43281</v>
      </c>
      <c r="I33" s="13">
        <v>43311</v>
      </c>
      <c r="J33" s="13">
        <v>43342</v>
      </c>
      <c r="K33" s="13">
        <v>43373</v>
      </c>
      <c r="L33" s="13">
        <v>43403</v>
      </c>
      <c r="M33" s="13">
        <v>43434</v>
      </c>
      <c r="N33" s="13">
        <v>43464</v>
      </c>
    </row>
    <row r="34" spans="1:14" x14ac:dyDescent="0.25">
      <c r="A34" s="14" t="s">
        <v>61</v>
      </c>
      <c r="B34" s="87" t="s">
        <v>458</v>
      </c>
      <c r="C34" s="87"/>
      <c r="D34" s="87"/>
      <c r="E34" s="87"/>
      <c r="F34" s="87"/>
      <c r="G34" s="87"/>
      <c r="H34" s="87"/>
      <c r="I34" s="87"/>
      <c r="J34" s="87"/>
      <c r="K34" s="87"/>
      <c r="L34" s="87"/>
      <c r="M34" s="87"/>
      <c r="N34" s="87"/>
    </row>
    <row r="35" spans="1:14" ht="19.5" customHeight="1" x14ac:dyDescent="0.25">
      <c r="A35" s="14" t="s">
        <v>63</v>
      </c>
      <c r="B35" s="87" t="s">
        <v>459</v>
      </c>
      <c r="C35" s="87"/>
      <c r="D35" s="87"/>
      <c r="E35" s="87"/>
      <c r="F35" s="87"/>
      <c r="G35" s="87"/>
      <c r="H35" s="87"/>
      <c r="I35" s="87"/>
      <c r="J35" s="87"/>
      <c r="K35" s="87"/>
      <c r="L35" s="87"/>
      <c r="M35" s="87"/>
      <c r="N35" s="87"/>
    </row>
    <row r="36" spans="1:14" ht="18.75" customHeight="1" x14ac:dyDescent="0.25">
      <c r="A36" s="14" t="s">
        <v>65</v>
      </c>
      <c r="B36" s="87" t="s">
        <v>460</v>
      </c>
      <c r="C36" s="87"/>
      <c r="D36" s="87"/>
      <c r="E36" s="87"/>
      <c r="F36" s="87"/>
      <c r="G36" s="87"/>
      <c r="H36" s="87"/>
      <c r="I36" s="87"/>
      <c r="J36" s="87"/>
      <c r="K36" s="87"/>
      <c r="L36" s="87"/>
      <c r="M36" s="87"/>
      <c r="N36" s="87"/>
    </row>
    <row r="37" spans="1:14" x14ac:dyDescent="0.25">
      <c r="A37" s="14" t="s">
        <v>67</v>
      </c>
      <c r="B37" s="71"/>
      <c r="C37" s="17"/>
      <c r="D37" s="22"/>
      <c r="E37" s="17"/>
      <c r="F37" s="17">
        <v>1</v>
      </c>
      <c r="G37" s="17"/>
      <c r="H37" s="17"/>
      <c r="I37" s="17"/>
      <c r="J37" s="17"/>
      <c r="K37" s="17"/>
      <c r="L37" s="17"/>
      <c r="M37" s="17"/>
      <c r="N37" s="17"/>
    </row>
    <row r="38" spans="1:14" x14ac:dyDescent="0.25">
      <c r="A38" s="5"/>
      <c r="B38" s="6"/>
      <c r="C38" s="24"/>
      <c r="D38" s="25"/>
      <c r="E38" s="24"/>
      <c r="F38" s="24"/>
      <c r="G38" s="24"/>
      <c r="H38" s="24"/>
      <c r="I38" s="24"/>
      <c r="J38" s="24"/>
      <c r="K38" s="24"/>
      <c r="L38" s="24"/>
      <c r="M38" s="24"/>
      <c r="N38" s="24"/>
    </row>
    <row r="39" spans="1:14" x14ac:dyDescent="0.25">
      <c r="A39" s="89" t="s">
        <v>59</v>
      </c>
      <c r="B39" s="89"/>
      <c r="C39" s="89"/>
      <c r="D39" s="89"/>
      <c r="E39" s="89"/>
      <c r="F39" s="89"/>
      <c r="G39" s="89"/>
      <c r="H39" s="89"/>
      <c r="I39" s="89"/>
      <c r="J39" s="89"/>
      <c r="K39" s="89"/>
      <c r="L39" s="89"/>
      <c r="M39" s="89"/>
      <c r="N39" s="89"/>
    </row>
    <row r="40" spans="1:14" x14ac:dyDescent="0.25">
      <c r="A40" s="12"/>
      <c r="B40" s="12" t="s">
        <v>60</v>
      </c>
      <c r="C40" s="13">
        <v>43130</v>
      </c>
      <c r="D40" s="13">
        <v>43159</v>
      </c>
      <c r="E40" s="13">
        <v>43189</v>
      </c>
      <c r="F40" s="13">
        <v>43220</v>
      </c>
      <c r="G40" s="13">
        <v>43250</v>
      </c>
      <c r="H40" s="13">
        <v>43281</v>
      </c>
      <c r="I40" s="13">
        <v>43311</v>
      </c>
      <c r="J40" s="13">
        <v>43342</v>
      </c>
      <c r="K40" s="13">
        <v>43373</v>
      </c>
      <c r="L40" s="13">
        <v>43403</v>
      </c>
      <c r="M40" s="13">
        <v>43434</v>
      </c>
      <c r="N40" s="13">
        <v>43464</v>
      </c>
    </row>
    <row r="41" spans="1:14" ht="24.75" customHeight="1" x14ac:dyDescent="0.25">
      <c r="A41" s="14" t="s">
        <v>61</v>
      </c>
      <c r="B41" s="87" t="s">
        <v>461</v>
      </c>
      <c r="C41" s="87"/>
      <c r="D41" s="87"/>
      <c r="E41" s="87"/>
      <c r="F41" s="87"/>
      <c r="G41" s="87"/>
      <c r="H41" s="87"/>
      <c r="I41" s="87"/>
      <c r="J41" s="87"/>
      <c r="K41" s="87"/>
      <c r="L41" s="87"/>
      <c r="M41" s="87"/>
      <c r="N41" s="87"/>
    </row>
    <row r="42" spans="1:14" ht="25.5" x14ac:dyDescent="0.25">
      <c r="A42" s="14" t="s">
        <v>63</v>
      </c>
      <c r="B42" s="87" t="s">
        <v>462</v>
      </c>
      <c r="C42" s="87"/>
      <c r="D42" s="87"/>
      <c r="E42" s="87"/>
      <c r="F42" s="87"/>
      <c r="G42" s="87"/>
      <c r="H42" s="87"/>
      <c r="I42" s="87"/>
      <c r="J42" s="87"/>
      <c r="K42" s="87"/>
      <c r="L42" s="87"/>
      <c r="M42" s="87"/>
      <c r="N42" s="87"/>
    </row>
    <row r="43" spans="1:14" ht="25.5" x14ac:dyDescent="0.25">
      <c r="A43" s="14" t="s">
        <v>65</v>
      </c>
      <c r="B43" s="87" t="s">
        <v>463</v>
      </c>
      <c r="C43" s="87"/>
      <c r="D43" s="87"/>
      <c r="E43" s="87"/>
      <c r="F43" s="87"/>
      <c r="G43" s="87"/>
      <c r="H43" s="87"/>
      <c r="I43" s="87"/>
      <c r="J43" s="87"/>
      <c r="K43" s="87"/>
      <c r="L43" s="87"/>
      <c r="M43" s="87"/>
      <c r="N43" s="87"/>
    </row>
    <row r="44" spans="1:14" x14ac:dyDescent="0.25">
      <c r="A44" s="14" t="s">
        <v>67</v>
      </c>
      <c r="B44" s="71"/>
      <c r="C44" s="17"/>
      <c r="D44" s="22"/>
      <c r="E44" s="17"/>
      <c r="F44" s="17"/>
      <c r="G44" s="17">
        <v>1</v>
      </c>
      <c r="H44" s="17"/>
      <c r="I44" s="17"/>
      <c r="J44" s="17"/>
      <c r="K44" s="17"/>
      <c r="L44" s="17"/>
      <c r="M44" s="17"/>
      <c r="N44" s="17"/>
    </row>
    <row r="45" spans="1:14" x14ac:dyDescent="0.25">
      <c r="A45" s="18"/>
      <c r="B45" s="18"/>
      <c r="C45" s="18"/>
      <c r="D45" s="18"/>
      <c r="E45" s="18"/>
      <c r="F45" s="18"/>
      <c r="G45" s="18"/>
      <c r="H45" s="18"/>
      <c r="I45" s="18"/>
      <c r="J45" s="18"/>
      <c r="K45" s="18"/>
      <c r="L45" s="18"/>
      <c r="M45" s="18"/>
      <c r="N45" s="18"/>
    </row>
    <row r="46" spans="1:14" x14ac:dyDescent="0.25">
      <c r="A46" s="89" t="s">
        <v>59</v>
      </c>
      <c r="B46" s="89"/>
      <c r="C46" s="89"/>
      <c r="D46" s="89"/>
      <c r="E46" s="89"/>
      <c r="F46" s="89"/>
      <c r="G46" s="89"/>
      <c r="H46" s="89"/>
      <c r="I46" s="89"/>
      <c r="J46" s="89"/>
      <c r="K46" s="89"/>
      <c r="L46" s="89"/>
      <c r="M46" s="89"/>
      <c r="N46" s="89"/>
    </row>
    <row r="47" spans="1:14" x14ac:dyDescent="0.25">
      <c r="A47" s="12"/>
      <c r="B47" s="12" t="s">
        <v>60</v>
      </c>
      <c r="C47" s="13">
        <v>43130</v>
      </c>
      <c r="D47" s="13">
        <v>43159</v>
      </c>
      <c r="E47" s="13">
        <v>43189</v>
      </c>
      <c r="F47" s="13">
        <v>43220</v>
      </c>
      <c r="G47" s="13">
        <v>43250</v>
      </c>
      <c r="H47" s="13">
        <v>43281</v>
      </c>
      <c r="I47" s="13">
        <v>43311</v>
      </c>
      <c r="J47" s="13">
        <v>43342</v>
      </c>
      <c r="K47" s="13">
        <v>43373</v>
      </c>
      <c r="L47" s="13">
        <v>43403</v>
      </c>
      <c r="M47" s="13">
        <v>43434</v>
      </c>
      <c r="N47" s="13">
        <v>43464</v>
      </c>
    </row>
    <row r="48" spans="1:14" x14ac:dyDescent="0.25">
      <c r="A48" s="14" t="s">
        <v>61</v>
      </c>
      <c r="B48" s="87" t="s">
        <v>464</v>
      </c>
      <c r="C48" s="87"/>
      <c r="D48" s="87"/>
      <c r="E48" s="87"/>
      <c r="F48" s="87"/>
      <c r="G48" s="87"/>
      <c r="H48" s="87"/>
      <c r="I48" s="87"/>
      <c r="J48" s="87"/>
      <c r="K48" s="87"/>
      <c r="L48" s="87"/>
      <c r="M48" s="87"/>
      <c r="N48" s="87"/>
    </row>
    <row r="49" spans="1:14" ht="25.5" x14ac:dyDescent="0.25">
      <c r="A49" s="14" t="s">
        <v>63</v>
      </c>
      <c r="B49" s="87" t="s">
        <v>465</v>
      </c>
      <c r="C49" s="87"/>
      <c r="D49" s="87"/>
      <c r="E49" s="87"/>
      <c r="F49" s="87"/>
      <c r="G49" s="87"/>
      <c r="H49" s="87"/>
      <c r="I49" s="87"/>
      <c r="J49" s="87"/>
      <c r="K49" s="87"/>
      <c r="L49" s="87"/>
      <c r="M49" s="87"/>
      <c r="N49" s="87"/>
    </row>
    <row r="50" spans="1:14" ht="25.5" x14ac:dyDescent="0.25">
      <c r="A50" s="14" t="s">
        <v>65</v>
      </c>
      <c r="B50" s="87" t="s">
        <v>466</v>
      </c>
      <c r="C50" s="87"/>
      <c r="D50" s="87"/>
      <c r="E50" s="87"/>
      <c r="F50" s="87"/>
      <c r="G50" s="87"/>
      <c r="H50" s="87"/>
      <c r="I50" s="87"/>
      <c r="J50" s="87"/>
      <c r="K50" s="87"/>
      <c r="L50" s="87"/>
      <c r="M50" s="87"/>
      <c r="N50" s="87"/>
    </row>
    <row r="51" spans="1:14" x14ac:dyDescent="0.25">
      <c r="A51" s="14" t="s">
        <v>67</v>
      </c>
      <c r="B51" s="71"/>
      <c r="C51" s="17"/>
      <c r="D51" s="22"/>
      <c r="E51" s="17"/>
      <c r="F51" s="17"/>
      <c r="G51" s="17"/>
      <c r="H51" s="17"/>
      <c r="I51" s="17">
        <v>1</v>
      </c>
      <c r="J51" s="17"/>
      <c r="K51" s="17"/>
      <c r="L51" s="17"/>
      <c r="M51" s="17"/>
      <c r="N51" s="17"/>
    </row>
    <row r="53" spans="1:14" ht="15" x14ac:dyDescent="0.25">
      <c r="A53" s="20" t="s">
        <v>71</v>
      </c>
      <c r="B53" s="103" t="s">
        <v>72</v>
      </c>
      <c r="C53" s="104"/>
      <c r="D53" s="104"/>
      <c r="E53" s="104"/>
      <c r="F53" s="104"/>
      <c r="G53" s="104"/>
      <c r="H53"/>
    </row>
  </sheetData>
  <mergeCells count="45">
    <mergeCell ref="B50:N50"/>
    <mergeCell ref="B53:G53"/>
    <mergeCell ref="B41:N41"/>
    <mergeCell ref="B42:N42"/>
    <mergeCell ref="B43:N43"/>
    <mergeCell ref="A46:N46"/>
    <mergeCell ref="B48:N48"/>
    <mergeCell ref="B49:N49"/>
    <mergeCell ref="A39:N39"/>
    <mergeCell ref="B21:L21"/>
    <mergeCell ref="B22:L22"/>
    <mergeCell ref="B23:L23"/>
    <mergeCell ref="A25:N25"/>
    <mergeCell ref="B27:N27"/>
    <mergeCell ref="B28:N28"/>
    <mergeCell ref="B29:N29"/>
    <mergeCell ref="A32:N32"/>
    <mergeCell ref="B34:N34"/>
    <mergeCell ref="B35:N35"/>
    <mergeCell ref="B36:N36"/>
    <mergeCell ref="B20:L20"/>
    <mergeCell ref="B9:N9"/>
    <mergeCell ref="A11:A12"/>
    <mergeCell ref="B11:L12"/>
    <mergeCell ref="M11:N11"/>
    <mergeCell ref="B13:L13"/>
    <mergeCell ref="B14:L14"/>
    <mergeCell ref="B15:L15"/>
    <mergeCell ref="B16:L16"/>
    <mergeCell ref="B17:L17"/>
    <mergeCell ref="B18:L18"/>
    <mergeCell ref="B19:L19"/>
    <mergeCell ref="B5:C5"/>
    <mergeCell ref="B6:N6"/>
    <mergeCell ref="B7:K7"/>
    <mergeCell ref="M7:N7"/>
    <mergeCell ref="B8:H8"/>
    <mergeCell ref="J8:K8"/>
    <mergeCell ref="M8:N8"/>
    <mergeCell ref="B1:N1"/>
    <mergeCell ref="A2:N2"/>
    <mergeCell ref="A3:B3"/>
    <mergeCell ref="C3:N3"/>
    <mergeCell ref="A4:F4"/>
    <mergeCell ref="G4:N4"/>
  </mergeCells>
  <dataValidations count="14">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7:N27"/>
    <dataValidation allowBlank="1" showInputMessage="1" promptTitle="Siglas junto a numero progresivo" prompt="Anota aquí siglas de tu área a la izquierda y un número con dos digitos a la derecha p.e. Dirección de Participación Ciudadana: DPC01 Contraloria General: CG01 " sqref="A13:A23"/>
    <dataValidation allowBlank="1" showInputMessage="1" promptTitle="Describe y explica indicador" prompt="Explica en qué consiste lo que se va a medir y cómo se van a obtener los datos." sqref="B29:N29 B43:N43 B50:N50 B36:N36"/>
    <dataValidation allowBlank="1" showInputMessage="1" promptTitle="Nombra el indicador de desempeño" prompt="Tasa de cumplimiento, porcentaje, memoria de evento, evento realizado, reporte de investigación, número de personas capacitadas, etc. " sqref="B28:N28 B42:N42 B49:N49 B35:N35"/>
    <dataValidation allowBlank="1" showInputMessage="1" promptTitle="Descripción de entregable" prompt="Describe aquí en qué consiste el producto, material, servicio o evento producto del presente proceso o proyecto." sqref="B41:N41 B48:N48 B34:N34"/>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23">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[17]Validaciones!#REF!</xm:f>
          </x14:formula1>
          <xm:sqref>B53:G53</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26"/>
  <sheetViews>
    <sheetView zoomScale="110" zoomScaleNormal="110" zoomScaleSheetLayoutView="160" zoomScalePageLayoutView="120" workbookViewId="0">
      <pane ySplit="4" topLeftCell="A5" activePane="bottomLeft" state="frozen"/>
      <selection activeCell="A19" sqref="A19"/>
      <selection pane="bottomLeft" activeCell="A19" sqref="A19"/>
    </sheetView>
  </sheetViews>
  <sheetFormatPr baseColWidth="10" defaultColWidth="10.85546875" defaultRowHeight="15" x14ac:dyDescent="0.25"/>
  <cols>
    <col min="1" max="1" width="9.28515625" style="42" customWidth="1"/>
    <col min="2" max="2" width="29.7109375" style="42" customWidth="1"/>
    <col min="3" max="4" width="24.140625" style="42" customWidth="1"/>
    <col min="5" max="5" width="8.42578125" style="42" bestFit="1" customWidth="1"/>
    <col min="6" max="6" width="7.28515625" style="42" bestFit="1" customWidth="1"/>
    <col min="7" max="7" width="5.85546875" style="42" bestFit="1" customWidth="1"/>
    <col min="8" max="8" width="6.5703125" style="42" bestFit="1" customWidth="1"/>
    <col min="9" max="9" width="8.42578125" style="42" bestFit="1" customWidth="1"/>
    <col min="10" max="11" width="7.28515625" style="42" bestFit="1" customWidth="1"/>
    <col min="12" max="12" width="6.42578125" style="42" bestFit="1" customWidth="1"/>
    <col min="13" max="13" width="5.5703125" style="42" bestFit="1" customWidth="1"/>
    <col min="14" max="14" width="5.42578125" style="42" bestFit="1" customWidth="1"/>
    <col min="15" max="15" width="5.140625" style="42" bestFit="1" customWidth="1"/>
    <col min="16" max="16" width="5.5703125" style="42" bestFit="1" customWidth="1"/>
    <col min="17" max="17" width="5.140625" style="42" bestFit="1" customWidth="1"/>
    <col min="18" max="16384" width="10.85546875" style="42"/>
  </cols>
  <sheetData>
    <row r="1" spans="1:17" s="1" customFormat="1" ht="33" customHeight="1" x14ac:dyDescent="0.25">
      <c r="D1" s="28" t="s">
        <v>1</v>
      </c>
      <c r="E1" s="29"/>
      <c r="F1" s="29"/>
      <c r="G1" s="29"/>
      <c r="H1" s="29"/>
      <c r="I1" s="29"/>
      <c r="J1" s="29"/>
      <c r="K1" s="29"/>
      <c r="L1" s="29"/>
      <c r="M1" s="29"/>
      <c r="N1" s="29"/>
      <c r="O1" s="29"/>
      <c r="P1" s="29"/>
      <c r="Q1" s="29"/>
    </row>
    <row r="2" spans="1:17" s="1" customFormat="1" ht="33" customHeight="1" x14ac:dyDescent="0.25">
      <c r="B2" s="30"/>
      <c r="C2" s="30"/>
      <c r="D2" s="30" t="s">
        <v>73</v>
      </c>
      <c r="F2" s="30"/>
      <c r="G2" s="30"/>
      <c r="H2" s="30"/>
      <c r="I2" s="30"/>
      <c r="J2" s="30"/>
      <c r="K2" s="30"/>
      <c r="L2" s="30"/>
      <c r="M2" s="30"/>
      <c r="N2" s="30"/>
      <c r="O2" s="30"/>
      <c r="P2" s="30"/>
      <c r="Q2" s="30"/>
    </row>
    <row r="3" spans="1:17" s="1" customFormat="1" ht="31.5" customHeight="1" x14ac:dyDescent="0.25">
      <c r="A3" s="31" t="s">
        <v>74</v>
      </c>
      <c r="B3" s="31"/>
      <c r="C3" s="108" t="s">
        <v>467</v>
      </c>
      <c r="D3" s="109"/>
      <c r="E3" s="110"/>
      <c r="F3" s="111" t="s">
        <v>76</v>
      </c>
      <c r="G3" s="112"/>
      <c r="H3" s="112"/>
      <c r="I3" s="112"/>
      <c r="J3" s="112"/>
      <c r="K3" s="112"/>
      <c r="L3" s="112"/>
      <c r="M3" s="112"/>
      <c r="N3" s="112"/>
      <c r="O3" s="112"/>
      <c r="P3" s="112"/>
      <c r="Q3" s="112"/>
    </row>
    <row r="4" spans="1:17" s="1" customFormat="1" ht="12.75"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38.25" x14ac:dyDescent="0.25">
      <c r="A5" s="33" t="s">
        <v>439</v>
      </c>
      <c r="B5" s="33" t="s">
        <v>402</v>
      </c>
      <c r="C5" s="34" t="s">
        <v>382</v>
      </c>
      <c r="D5" s="35" t="s">
        <v>112</v>
      </c>
      <c r="E5" s="36">
        <f>SUM(F5:Q5)</f>
        <v>3750000</v>
      </c>
      <c r="F5" s="37"/>
      <c r="G5" s="37"/>
      <c r="H5" s="37"/>
      <c r="I5" s="37">
        <f>1500*2500</f>
        <v>3750000</v>
      </c>
      <c r="J5" s="37"/>
      <c r="K5" s="37"/>
      <c r="L5" s="37"/>
      <c r="M5" s="37"/>
      <c r="N5" s="37"/>
      <c r="O5" s="37"/>
      <c r="P5" s="37"/>
      <c r="Q5" s="37"/>
    </row>
    <row r="6" spans="1:17" s="1" customFormat="1" ht="12.75" x14ac:dyDescent="0.25">
      <c r="A6" s="33" t="s">
        <v>439</v>
      </c>
      <c r="B6" s="33"/>
      <c r="C6" s="34" t="s">
        <v>113</v>
      </c>
      <c r="D6" s="35" t="s">
        <v>114</v>
      </c>
      <c r="E6" s="36">
        <f t="shared" ref="E6:E24" si="0">SUM(F6:Q6)</f>
        <v>450000</v>
      </c>
      <c r="F6" s="37"/>
      <c r="G6" s="37"/>
      <c r="H6" s="37"/>
      <c r="I6" s="37">
        <f>1500*100</f>
        <v>150000</v>
      </c>
      <c r="J6" s="37">
        <f>1500*100</f>
        <v>150000</v>
      </c>
      <c r="K6" s="37">
        <f>1500*100</f>
        <v>150000</v>
      </c>
      <c r="L6" s="37"/>
      <c r="M6" s="37"/>
      <c r="N6" s="37"/>
      <c r="O6" s="37"/>
      <c r="P6" s="37"/>
      <c r="Q6" s="37"/>
    </row>
    <row r="7" spans="1:17" s="1" customFormat="1" ht="12.75" hidden="1" x14ac:dyDescent="0.25">
      <c r="A7" s="33"/>
      <c r="B7" s="33"/>
      <c r="C7" s="34"/>
      <c r="D7" s="35"/>
      <c r="E7" s="36">
        <f t="shared" si="0"/>
        <v>0</v>
      </c>
      <c r="F7" s="37"/>
      <c r="G7" s="37"/>
      <c r="H7" s="37"/>
      <c r="I7" s="37"/>
      <c r="J7" s="37"/>
      <c r="K7" s="37"/>
      <c r="L7" s="37"/>
      <c r="M7" s="37"/>
      <c r="N7" s="37"/>
      <c r="O7" s="37"/>
      <c r="P7" s="37"/>
      <c r="Q7" s="37"/>
    </row>
    <row r="8" spans="1:17" s="1" customFormat="1" ht="12.75" hidden="1" x14ac:dyDescent="0.25">
      <c r="A8" s="33"/>
      <c r="B8" s="33"/>
      <c r="C8" s="34"/>
      <c r="D8" s="35"/>
      <c r="E8" s="36">
        <f t="shared" si="0"/>
        <v>0</v>
      </c>
      <c r="F8" s="37"/>
      <c r="G8" s="37"/>
      <c r="H8" s="37"/>
      <c r="I8" s="37"/>
      <c r="J8" s="37"/>
      <c r="K8" s="37"/>
      <c r="L8" s="37"/>
      <c r="M8" s="37"/>
      <c r="N8" s="37"/>
      <c r="O8" s="37"/>
      <c r="P8" s="37"/>
      <c r="Q8" s="37"/>
    </row>
    <row r="9" spans="1:17" s="1" customFormat="1" ht="12.75" hidden="1" x14ac:dyDescent="0.25">
      <c r="A9" s="39"/>
      <c r="B9" s="39"/>
      <c r="C9" s="38"/>
      <c r="D9" s="35"/>
      <c r="E9" s="36">
        <f t="shared" si="0"/>
        <v>0</v>
      </c>
      <c r="F9" s="37"/>
      <c r="G9" s="37"/>
      <c r="H9" s="37"/>
      <c r="I9" s="37"/>
      <c r="J9" s="37"/>
      <c r="K9" s="37"/>
      <c r="L9" s="37"/>
      <c r="M9" s="37"/>
      <c r="N9" s="37"/>
      <c r="O9" s="37"/>
      <c r="P9" s="37"/>
      <c r="Q9" s="37"/>
    </row>
    <row r="10" spans="1:17" s="1" customFormat="1" ht="12.75" hidden="1" x14ac:dyDescent="0.25">
      <c r="A10" s="39"/>
      <c r="B10" s="39"/>
      <c r="C10" s="38"/>
      <c r="D10" s="35"/>
      <c r="E10" s="36">
        <f t="shared" si="0"/>
        <v>0</v>
      </c>
      <c r="F10" s="37"/>
      <c r="G10" s="37"/>
      <c r="H10" s="37"/>
      <c r="I10" s="37"/>
      <c r="J10" s="37"/>
      <c r="K10" s="37"/>
      <c r="L10" s="37"/>
      <c r="M10" s="37"/>
      <c r="N10" s="37"/>
      <c r="O10" s="37"/>
      <c r="P10" s="37"/>
      <c r="Q10" s="37"/>
    </row>
    <row r="11" spans="1:17" s="1" customFormat="1" ht="12.75" hidden="1" x14ac:dyDescent="0.25">
      <c r="A11" s="39"/>
      <c r="B11" s="39"/>
      <c r="C11" s="38"/>
      <c r="D11" s="35"/>
      <c r="E11" s="36">
        <f t="shared" si="0"/>
        <v>0</v>
      </c>
      <c r="F11" s="37"/>
      <c r="G11" s="37"/>
      <c r="H11" s="37"/>
      <c r="I11" s="37"/>
      <c r="J11" s="37"/>
      <c r="K11" s="37"/>
      <c r="L11" s="37"/>
      <c r="M11" s="37"/>
      <c r="N11" s="37"/>
      <c r="O11" s="37"/>
      <c r="P11" s="37"/>
      <c r="Q11" s="37"/>
    </row>
    <row r="12" spans="1:17" s="1" customFormat="1" ht="12.75" hidden="1" x14ac:dyDescent="0.25">
      <c r="A12" s="39"/>
      <c r="B12" s="39"/>
      <c r="C12" s="38"/>
      <c r="D12" s="35"/>
      <c r="E12" s="36">
        <f t="shared" si="0"/>
        <v>0</v>
      </c>
      <c r="F12" s="37"/>
      <c r="G12" s="37"/>
      <c r="H12" s="37"/>
      <c r="I12" s="37"/>
      <c r="J12" s="37"/>
      <c r="K12" s="37"/>
      <c r="L12" s="37"/>
      <c r="M12" s="37"/>
      <c r="N12" s="37"/>
      <c r="O12" s="37"/>
      <c r="P12" s="37"/>
      <c r="Q12" s="37"/>
    </row>
    <row r="13" spans="1:17" s="1" customFormat="1" ht="12.75" hidden="1" x14ac:dyDescent="0.25">
      <c r="A13" s="39"/>
      <c r="B13" s="39"/>
      <c r="C13" s="38"/>
      <c r="D13" s="35"/>
      <c r="E13" s="36">
        <f t="shared" si="0"/>
        <v>0</v>
      </c>
      <c r="F13" s="37"/>
      <c r="G13" s="37"/>
      <c r="H13" s="37"/>
      <c r="I13" s="37"/>
      <c r="J13" s="37"/>
      <c r="K13" s="37"/>
      <c r="L13" s="37"/>
      <c r="M13" s="37"/>
      <c r="N13" s="37"/>
      <c r="O13" s="37"/>
      <c r="P13" s="37"/>
      <c r="Q13" s="37"/>
    </row>
    <row r="14" spans="1:17" s="1" customFormat="1" ht="12.75" hidden="1" x14ac:dyDescent="0.25">
      <c r="A14" s="39"/>
      <c r="B14" s="39"/>
      <c r="C14" s="38"/>
      <c r="D14" s="35"/>
      <c r="E14" s="36">
        <f t="shared" si="0"/>
        <v>0</v>
      </c>
      <c r="F14" s="37"/>
      <c r="G14" s="37"/>
      <c r="H14" s="37"/>
      <c r="I14" s="37"/>
      <c r="J14" s="37"/>
      <c r="K14" s="37"/>
      <c r="L14" s="37"/>
      <c r="M14" s="37"/>
      <c r="N14" s="37"/>
      <c r="O14" s="37"/>
      <c r="P14" s="37"/>
      <c r="Q14" s="37"/>
    </row>
    <row r="15" spans="1:17" s="1" customFormat="1" ht="12.75" hidden="1" x14ac:dyDescent="0.25">
      <c r="A15" s="39"/>
      <c r="B15" s="39"/>
      <c r="C15" s="38"/>
      <c r="D15" s="35"/>
      <c r="E15" s="36">
        <f t="shared" si="0"/>
        <v>0</v>
      </c>
      <c r="F15" s="37"/>
      <c r="G15" s="37"/>
      <c r="H15" s="37"/>
      <c r="I15" s="37"/>
      <c r="J15" s="37"/>
      <c r="K15" s="37"/>
      <c r="L15" s="37"/>
      <c r="M15" s="37"/>
      <c r="N15" s="37"/>
      <c r="O15" s="37"/>
      <c r="P15" s="37"/>
      <c r="Q15" s="37"/>
    </row>
    <row r="16" spans="1:17" s="1" customFormat="1" ht="12.75" hidden="1" x14ac:dyDescent="0.25">
      <c r="A16" s="39"/>
      <c r="B16" s="39"/>
      <c r="C16" s="38"/>
      <c r="D16" s="35"/>
      <c r="E16" s="36">
        <f t="shared" si="0"/>
        <v>0</v>
      </c>
      <c r="F16" s="37"/>
      <c r="G16" s="37"/>
      <c r="H16" s="37"/>
      <c r="I16" s="37"/>
      <c r="J16" s="37"/>
      <c r="K16" s="37"/>
      <c r="L16" s="37"/>
      <c r="M16" s="37"/>
      <c r="N16" s="37"/>
      <c r="O16" s="37"/>
      <c r="P16" s="37"/>
      <c r="Q16" s="37"/>
    </row>
    <row r="17" spans="1:17" s="1" customFormat="1" ht="12.75" hidden="1" x14ac:dyDescent="0.25">
      <c r="A17" s="39"/>
      <c r="B17" s="39"/>
      <c r="C17" s="38"/>
      <c r="D17" s="35"/>
      <c r="E17" s="36">
        <f t="shared" si="0"/>
        <v>0</v>
      </c>
      <c r="F17" s="37"/>
      <c r="G17" s="37"/>
      <c r="H17" s="37"/>
      <c r="I17" s="37"/>
      <c r="J17" s="37"/>
      <c r="K17" s="37"/>
      <c r="L17" s="37"/>
      <c r="M17" s="37"/>
      <c r="N17" s="37"/>
      <c r="O17" s="37"/>
      <c r="P17" s="37"/>
      <c r="Q17" s="37"/>
    </row>
    <row r="18" spans="1:17" s="1" customFormat="1" ht="12.75" hidden="1" x14ac:dyDescent="0.25">
      <c r="A18" s="39"/>
      <c r="B18" s="39"/>
      <c r="C18" s="38"/>
      <c r="D18" s="35"/>
      <c r="E18" s="36">
        <f t="shared" si="0"/>
        <v>0</v>
      </c>
      <c r="F18" s="37"/>
      <c r="G18" s="37"/>
      <c r="H18" s="37"/>
      <c r="I18" s="37"/>
      <c r="J18" s="37"/>
      <c r="K18" s="37"/>
      <c r="L18" s="37"/>
      <c r="M18" s="37"/>
      <c r="N18" s="37"/>
      <c r="O18" s="37"/>
      <c r="P18" s="37"/>
      <c r="Q18" s="37"/>
    </row>
    <row r="19" spans="1:17" s="1" customFormat="1" ht="12.75" hidden="1" x14ac:dyDescent="0.25">
      <c r="A19" s="39"/>
      <c r="B19" s="39"/>
      <c r="C19" s="38"/>
      <c r="D19" s="35"/>
      <c r="E19" s="36">
        <f t="shared" si="0"/>
        <v>0</v>
      </c>
      <c r="F19" s="37"/>
      <c r="G19" s="37"/>
      <c r="H19" s="37"/>
      <c r="I19" s="37"/>
      <c r="J19" s="37"/>
      <c r="K19" s="37"/>
      <c r="L19" s="37"/>
      <c r="M19" s="37"/>
      <c r="N19" s="37"/>
      <c r="O19" s="37"/>
      <c r="P19" s="37"/>
      <c r="Q19" s="37"/>
    </row>
    <row r="20" spans="1:17" s="1" customFormat="1" ht="12.75" hidden="1" x14ac:dyDescent="0.25">
      <c r="A20" s="39"/>
      <c r="B20" s="39"/>
      <c r="C20" s="38"/>
      <c r="D20" s="35"/>
      <c r="E20" s="36">
        <f t="shared" si="0"/>
        <v>0</v>
      </c>
      <c r="F20" s="37"/>
      <c r="G20" s="37"/>
      <c r="H20" s="37"/>
      <c r="I20" s="37"/>
      <c r="J20" s="37"/>
      <c r="K20" s="37"/>
      <c r="L20" s="37"/>
      <c r="M20" s="37"/>
      <c r="N20" s="37"/>
      <c r="O20" s="37"/>
      <c r="P20" s="37"/>
      <c r="Q20" s="37"/>
    </row>
    <row r="21" spans="1:17" s="1" customFormat="1" ht="12.75" hidden="1" x14ac:dyDescent="0.25">
      <c r="A21" s="39"/>
      <c r="B21" s="39"/>
      <c r="C21" s="38"/>
      <c r="D21" s="35"/>
      <c r="E21" s="36">
        <f t="shared" si="0"/>
        <v>0</v>
      </c>
      <c r="F21" s="37"/>
      <c r="G21" s="37"/>
      <c r="H21" s="37"/>
      <c r="I21" s="37"/>
      <c r="J21" s="37"/>
      <c r="K21" s="37"/>
      <c r="L21" s="37"/>
      <c r="M21" s="37"/>
      <c r="N21" s="37"/>
      <c r="O21" s="37"/>
      <c r="P21" s="37"/>
      <c r="Q21" s="37"/>
    </row>
    <row r="22" spans="1:17" s="1" customFormat="1" ht="12.75" hidden="1" x14ac:dyDescent="0.25">
      <c r="A22" s="39"/>
      <c r="B22" s="39"/>
      <c r="C22" s="38"/>
      <c r="D22" s="35"/>
      <c r="E22" s="36">
        <f t="shared" si="0"/>
        <v>0</v>
      </c>
      <c r="F22" s="37"/>
      <c r="G22" s="37"/>
      <c r="H22" s="37"/>
      <c r="I22" s="37"/>
      <c r="J22" s="37"/>
      <c r="K22" s="37"/>
      <c r="L22" s="37"/>
      <c r="M22" s="37"/>
      <c r="N22" s="37"/>
      <c r="O22" s="37"/>
      <c r="P22" s="37"/>
      <c r="Q22" s="37"/>
    </row>
    <row r="23" spans="1:17" s="1" customFormat="1" ht="12.75" hidden="1" x14ac:dyDescent="0.25">
      <c r="A23" s="39"/>
      <c r="B23" s="39"/>
      <c r="C23" s="38"/>
      <c r="D23" s="35"/>
      <c r="E23" s="36">
        <f t="shared" si="0"/>
        <v>0</v>
      </c>
      <c r="F23" s="37"/>
      <c r="G23" s="37"/>
      <c r="H23" s="37"/>
      <c r="I23" s="37"/>
      <c r="J23" s="37"/>
      <c r="K23" s="37"/>
      <c r="L23" s="37"/>
      <c r="M23" s="37"/>
      <c r="N23" s="37"/>
      <c r="O23" s="37"/>
      <c r="P23" s="37"/>
      <c r="Q23" s="37"/>
    </row>
    <row r="24" spans="1:17" s="1" customFormat="1" ht="12.75" hidden="1" x14ac:dyDescent="0.25">
      <c r="A24" s="39"/>
      <c r="B24" s="39"/>
      <c r="C24" s="38"/>
      <c r="D24" s="35"/>
      <c r="E24" s="36">
        <f t="shared" si="0"/>
        <v>0</v>
      </c>
      <c r="F24" s="37"/>
      <c r="G24" s="37"/>
      <c r="H24" s="37"/>
      <c r="I24" s="37"/>
      <c r="J24" s="37"/>
      <c r="K24" s="37"/>
      <c r="L24" s="37"/>
      <c r="M24" s="37"/>
      <c r="N24" s="37"/>
      <c r="O24" s="37"/>
      <c r="P24" s="37"/>
      <c r="Q24" s="37"/>
    </row>
    <row r="25" spans="1:17" s="1" customFormat="1" ht="12.75" x14ac:dyDescent="0.25">
      <c r="E25" s="40"/>
      <c r="F25" s="40"/>
      <c r="G25" s="40"/>
      <c r="H25" s="40"/>
      <c r="I25" s="40"/>
      <c r="J25" s="40"/>
      <c r="K25" s="40"/>
      <c r="L25" s="40"/>
      <c r="M25" s="40"/>
      <c r="N25" s="40"/>
      <c r="O25" s="40"/>
      <c r="P25" s="40"/>
      <c r="Q25" s="40"/>
    </row>
    <row r="26" spans="1:17" s="1" customFormat="1" ht="12.75" x14ac:dyDescent="0.25">
      <c r="E26" s="41">
        <f>SUM(F26:Q26)</f>
        <v>4200000</v>
      </c>
      <c r="F26" s="41">
        <f>SUM(F5:F24)</f>
        <v>0</v>
      </c>
      <c r="G26" s="41">
        <f t="shared" ref="G26:Q26" si="1">SUM(G5:G24)</f>
        <v>0</v>
      </c>
      <c r="H26" s="41">
        <f t="shared" si="1"/>
        <v>0</v>
      </c>
      <c r="I26" s="41">
        <f t="shared" si="1"/>
        <v>3900000</v>
      </c>
      <c r="J26" s="41">
        <f t="shared" si="1"/>
        <v>150000</v>
      </c>
      <c r="K26" s="41">
        <f t="shared" si="1"/>
        <v>150000</v>
      </c>
      <c r="L26" s="41">
        <f t="shared" si="1"/>
        <v>0</v>
      </c>
      <c r="M26" s="41">
        <f t="shared" si="1"/>
        <v>0</v>
      </c>
      <c r="N26" s="41">
        <f t="shared" si="1"/>
        <v>0</v>
      </c>
      <c r="O26" s="41">
        <f t="shared" si="1"/>
        <v>0</v>
      </c>
      <c r="P26" s="41">
        <f t="shared" si="1"/>
        <v>0</v>
      </c>
      <c r="Q26" s="41">
        <f t="shared" si="1"/>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24"/>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134" scale="77"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D5:D24</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33"/>
  <sheetViews>
    <sheetView view="pageBreakPreview" zoomScale="120" zoomScaleNormal="100" zoomScaleSheetLayoutView="120" workbookViewId="0">
      <selection activeCell="F17" sqref="F17"/>
    </sheetView>
  </sheetViews>
  <sheetFormatPr baseColWidth="10" defaultColWidth="11.42578125" defaultRowHeight="15" x14ac:dyDescent="0.25"/>
  <cols>
    <col min="2" max="2" width="36.42578125" bestFit="1" customWidth="1"/>
    <col min="3" max="3" width="14.5703125" customWidth="1"/>
    <col min="4" max="4" width="48.140625" customWidth="1"/>
  </cols>
  <sheetData>
    <row r="5" spans="2:4" ht="63" customHeight="1" x14ac:dyDescent="0.25">
      <c r="B5" s="124" t="s">
        <v>468</v>
      </c>
      <c r="C5" s="124"/>
      <c r="D5" s="124"/>
    </row>
    <row r="6" spans="2:4" x14ac:dyDescent="0.25">
      <c r="B6" s="54" t="s">
        <v>469</v>
      </c>
    </row>
    <row r="8" spans="2:4" x14ac:dyDescent="0.25">
      <c r="B8" s="55" t="s">
        <v>470</v>
      </c>
      <c r="C8" s="55">
        <f>SUM(C11:C27)</f>
        <v>6429</v>
      </c>
      <c r="D8" s="55"/>
    </row>
    <row r="9" spans="2:4" ht="15.75" thickBot="1" x14ac:dyDescent="0.3"/>
    <row r="10" spans="2:4" ht="15.75" thickBot="1" x14ac:dyDescent="0.3">
      <c r="B10" s="56" t="s">
        <v>471</v>
      </c>
      <c r="C10" s="56" t="s">
        <v>472</v>
      </c>
      <c r="D10" s="57" t="s">
        <v>473</v>
      </c>
    </row>
    <row r="11" spans="2:4" x14ac:dyDescent="0.25">
      <c r="B11" s="58" t="s">
        <v>474</v>
      </c>
      <c r="C11" s="58"/>
      <c r="D11" s="58"/>
    </row>
    <row r="12" spans="2:4" x14ac:dyDescent="0.25">
      <c r="B12" s="59" t="s">
        <v>475</v>
      </c>
      <c r="C12" s="60">
        <v>10</v>
      </c>
      <c r="D12" s="60" t="s">
        <v>476</v>
      </c>
    </row>
    <row r="13" spans="2:4" ht="30" x14ac:dyDescent="0.25">
      <c r="B13" s="59" t="s">
        <v>477</v>
      </c>
      <c r="C13" s="60">
        <v>5</v>
      </c>
      <c r="D13" s="61" t="s">
        <v>478</v>
      </c>
    </row>
    <row r="14" spans="2:4" ht="30" x14ac:dyDescent="0.25">
      <c r="B14" s="59" t="s">
        <v>479</v>
      </c>
      <c r="C14" s="60">
        <v>20</v>
      </c>
      <c r="D14" s="61" t="s">
        <v>478</v>
      </c>
    </row>
    <row r="15" spans="2:4" ht="30" x14ac:dyDescent="0.25">
      <c r="B15" s="59" t="s">
        <v>480</v>
      </c>
      <c r="C15" s="60">
        <v>1</v>
      </c>
      <c r="D15" s="61" t="s">
        <v>478</v>
      </c>
    </row>
    <row r="16" spans="2:4" x14ac:dyDescent="0.25">
      <c r="B16" s="62" t="s">
        <v>481</v>
      </c>
      <c r="C16" s="60">
        <v>15</v>
      </c>
      <c r="D16" s="60" t="s">
        <v>482</v>
      </c>
    </row>
    <row r="17" spans="2:5" x14ac:dyDescent="0.25">
      <c r="B17" s="60" t="s">
        <v>483</v>
      </c>
      <c r="C17" s="59"/>
      <c r="D17" s="60"/>
    </row>
    <row r="18" spans="2:5" ht="30" x14ac:dyDescent="0.25">
      <c r="B18" s="59" t="s">
        <v>484</v>
      </c>
      <c r="C18" s="60">
        <v>24</v>
      </c>
      <c r="D18" s="61" t="s">
        <v>485</v>
      </c>
    </row>
    <row r="19" spans="2:5" ht="30" x14ac:dyDescent="0.25">
      <c r="B19" s="59" t="s">
        <v>486</v>
      </c>
      <c r="C19" s="60">
        <v>24</v>
      </c>
      <c r="D19" s="61" t="s">
        <v>485</v>
      </c>
    </row>
    <row r="20" spans="2:5" x14ac:dyDescent="0.25">
      <c r="B20" s="59" t="s">
        <v>481</v>
      </c>
      <c r="C20" s="60">
        <v>140</v>
      </c>
      <c r="D20" s="61" t="s">
        <v>487</v>
      </c>
    </row>
    <row r="21" spans="2:5" x14ac:dyDescent="0.25">
      <c r="B21" s="60" t="s">
        <v>488</v>
      </c>
      <c r="C21" s="60"/>
      <c r="D21" s="60"/>
    </row>
    <row r="22" spans="2:5" ht="30" x14ac:dyDescent="0.25">
      <c r="B22" s="59" t="s">
        <v>489</v>
      </c>
      <c r="C22" s="60">
        <v>125</v>
      </c>
      <c r="D22" s="61" t="s">
        <v>490</v>
      </c>
    </row>
    <row r="23" spans="2:5" x14ac:dyDescent="0.25">
      <c r="B23" s="59" t="s">
        <v>481</v>
      </c>
      <c r="C23" s="60">
        <v>65</v>
      </c>
      <c r="D23" s="61" t="s">
        <v>487</v>
      </c>
    </row>
    <row r="24" spans="2:5" x14ac:dyDescent="0.25">
      <c r="B24" s="59"/>
      <c r="C24" s="59"/>
      <c r="D24" s="60"/>
    </row>
    <row r="25" spans="2:5" x14ac:dyDescent="0.25">
      <c r="B25" s="59" t="s">
        <v>491</v>
      </c>
      <c r="C25" s="60">
        <v>1500</v>
      </c>
      <c r="D25" s="61" t="s">
        <v>492</v>
      </c>
    </row>
    <row r="26" spans="2:5" x14ac:dyDescent="0.25">
      <c r="B26" s="59" t="s">
        <v>493</v>
      </c>
      <c r="C26" s="60">
        <v>4500</v>
      </c>
      <c r="D26" s="61" t="s">
        <v>494</v>
      </c>
    </row>
    <row r="27" spans="2:5" x14ac:dyDescent="0.25">
      <c r="B27" s="59"/>
      <c r="C27" s="59"/>
      <c r="D27" s="60"/>
    </row>
    <row r="29" spans="2:5" x14ac:dyDescent="0.25">
      <c r="C29" s="63"/>
    </row>
    <row r="30" spans="2:5" ht="15.75" x14ac:dyDescent="0.3">
      <c r="B30" s="64" t="s">
        <v>495</v>
      </c>
      <c r="C30" s="125" t="s">
        <v>496</v>
      </c>
      <c r="D30" s="125"/>
      <c r="E30" s="65"/>
    </row>
    <row r="31" spans="2:5" ht="15.75" x14ac:dyDescent="0.3">
      <c r="B31" s="66"/>
      <c r="C31" s="64"/>
      <c r="D31" s="64"/>
      <c r="E31" s="65"/>
    </row>
    <row r="32" spans="2:5" ht="15.75" x14ac:dyDescent="0.3">
      <c r="B32" s="67" t="s">
        <v>497</v>
      </c>
      <c r="C32" s="126" t="s">
        <v>498</v>
      </c>
      <c r="D32" s="126"/>
      <c r="E32" s="68"/>
    </row>
    <row r="33" spans="2:5" ht="15.75" x14ac:dyDescent="0.3">
      <c r="B33" s="66"/>
      <c r="C33" s="69"/>
      <c r="D33" s="70"/>
      <c r="E33" s="70"/>
    </row>
  </sheetData>
  <mergeCells count="3">
    <mergeCell ref="B5:D5"/>
    <mergeCell ref="C30:D30"/>
    <mergeCell ref="C32:D32"/>
  </mergeCells>
  <pageMargins left="0.7" right="0.7" top="0.75" bottom="0.75" header="0.3" footer="0.3"/>
  <pageSetup paperSize="134"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41"/>
  <sheetViews>
    <sheetView view="pageBreakPreview" zoomScale="110" zoomScaleNormal="100" zoomScaleSheetLayoutView="110" zoomScalePageLayoutView="120" workbookViewId="0">
      <pane ySplit="4" topLeftCell="A29" activePane="bottomLeft" state="frozen"/>
      <selection activeCell="A19" sqref="A19"/>
      <selection pane="bottomLeft" activeCell="A19" sqref="A19"/>
    </sheetView>
  </sheetViews>
  <sheetFormatPr baseColWidth="10" defaultColWidth="10.85546875" defaultRowHeight="15" x14ac:dyDescent="0.25"/>
  <cols>
    <col min="1" max="1" width="13.5703125" style="42" customWidth="1"/>
    <col min="2" max="2" width="29.7109375" style="42" customWidth="1"/>
    <col min="3" max="4" width="24.140625" style="42" customWidth="1"/>
    <col min="5" max="6" width="8.42578125" style="42" bestFit="1" customWidth="1"/>
    <col min="7" max="8" width="7.28515625" style="42" bestFit="1" customWidth="1"/>
    <col min="9" max="10" width="6.5703125" style="42" bestFit="1" customWidth="1"/>
    <col min="11" max="11" width="7.28515625" style="42" bestFit="1" customWidth="1"/>
    <col min="12" max="12" width="6.5703125" style="42" bestFit="1" customWidth="1"/>
    <col min="13" max="13" width="7.28515625" style="42" bestFit="1" customWidth="1"/>
    <col min="14" max="17" width="6.5703125" style="42" bestFit="1" customWidth="1"/>
    <col min="18" max="16384" width="10.85546875" style="42"/>
  </cols>
  <sheetData>
    <row r="1" spans="1:17" s="1" customFormat="1" ht="24" customHeight="1" x14ac:dyDescent="0.25">
      <c r="D1" s="28" t="s">
        <v>1</v>
      </c>
      <c r="E1" s="29"/>
      <c r="F1" s="29"/>
      <c r="G1" s="29"/>
      <c r="H1" s="29"/>
      <c r="I1" s="29"/>
      <c r="J1" s="29"/>
      <c r="K1" s="29"/>
      <c r="L1" s="29"/>
      <c r="M1" s="29"/>
      <c r="N1" s="29"/>
      <c r="O1" s="29"/>
      <c r="P1" s="29"/>
      <c r="Q1" s="29"/>
    </row>
    <row r="2" spans="1:17" s="1" customFormat="1" ht="27" customHeight="1" x14ac:dyDescent="0.25">
      <c r="B2" s="30"/>
      <c r="C2" s="30"/>
      <c r="D2" s="30" t="s">
        <v>73</v>
      </c>
      <c r="F2" s="30"/>
      <c r="G2" s="30"/>
      <c r="H2" s="30"/>
      <c r="I2" s="30"/>
      <c r="J2" s="30"/>
      <c r="K2" s="30"/>
      <c r="L2" s="30"/>
      <c r="M2" s="30"/>
      <c r="N2" s="30"/>
      <c r="O2" s="30"/>
      <c r="P2" s="30"/>
      <c r="Q2" s="30"/>
    </row>
    <row r="3" spans="1:17" s="1" customFormat="1" ht="31.5" customHeight="1" x14ac:dyDescent="0.25">
      <c r="A3" s="31" t="s">
        <v>74</v>
      </c>
      <c r="B3" s="31"/>
      <c r="C3" s="108" t="s">
        <v>75</v>
      </c>
      <c r="D3" s="109"/>
      <c r="E3" s="110"/>
      <c r="F3" s="111" t="s">
        <v>76</v>
      </c>
      <c r="G3" s="112"/>
      <c r="H3" s="112"/>
      <c r="I3" s="112"/>
      <c r="J3" s="112"/>
      <c r="K3" s="112"/>
      <c r="L3" s="112"/>
      <c r="M3" s="112"/>
      <c r="N3" s="112"/>
      <c r="O3" s="112"/>
      <c r="P3" s="112"/>
      <c r="Q3" s="112"/>
    </row>
    <row r="4" spans="1:17" s="1" customFormat="1" ht="12.75"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65.25" customHeight="1" x14ac:dyDescent="0.25">
      <c r="A5" s="33" t="s">
        <v>23</v>
      </c>
      <c r="B5" s="34" t="s">
        <v>81</v>
      </c>
      <c r="C5" s="34" t="s">
        <v>82</v>
      </c>
      <c r="D5" s="35" t="s">
        <v>83</v>
      </c>
      <c r="E5" s="36">
        <f>SUM(F5:Q5)</f>
        <v>55000</v>
      </c>
      <c r="F5" s="37">
        <v>55000</v>
      </c>
      <c r="G5" s="37"/>
      <c r="H5" s="37"/>
      <c r="I5" s="37"/>
      <c r="J5" s="37"/>
      <c r="K5" s="37"/>
      <c r="L5" s="37"/>
      <c r="M5" s="37"/>
      <c r="N5" s="37"/>
      <c r="O5" s="37"/>
      <c r="P5" s="37"/>
      <c r="Q5" s="37"/>
    </row>
    <row r="6" spans="1:17" s="1" customFormat="1" ht="25.5" x14ac:dyDescent="0.25">
      <c r="A6" s="33" t="s">
        <v>23</v>
      </c>
      <c r="B6" s="34"/>
      <c r="C6" s="34" t="s">
        <v>84</v>
      </c>
      <c r="D6" s="35" t="s">
        <v>83</v>
      </c>
      <c r="E6" s="36">
        <f>SUM(F6:Q6)</f>
        <v>49000</v>
      </c>
      <c r="F6" s="37">
        <v>49000</v>
      </c>
      <c r="G6" s="37"/>
      <c r="H6" s="37"/>
      <c r="I6" s="37"/>
      <c r="J6" s="37"/>
      <c r="K6" s="37"/>
      <c r="L6" s="37"/>
      <c r="M6" s="37"/>
      <c r="N6" s="37"/>
      <c r="O6" s="37"/>
      <c r="P6" s="37"/>
      <c r="Q6" s="37"/>
    </row>
    <row r="7" spans="1:17" s="1" customFormat="1" ht="76.5" customHeight="1" x14ac:dyDescent="0.25">
      <c r="A7" s="33" t="s">
        <v>23</v>
      </c>
      <c r="B7" s="34"/>
      <c r="C7" s="34" t="s">
        <v>85</v>
      </c>
      <c r="D7" s="35" t="s">
        <v>83</v>
      </c>
      <c r="E7" s="36">
        <f>SUM(F7:Q7)</f>
        <v>20000</v>
      </c>
      <c r="F7" s="37">
        <v>20000</v>
      </c>
      <c r="G7" s="37"/>
      <c r="H7" s="37"/>
      <c r="I7" s="37"/>
      <c r="J7" s="37"/>
      <c r="K7" s="37"/>
      <c r="L7" s="37"/>
      <c r="M7" s="37"/>
      <c r="N7" s="37"/>
      <c r="O7" s="37"/>
      <c r="P7" s="37"/>
      <c r="Q7" s="37"/>
    </row>
    <row r="8" spans="1:17" s="1" customFormat="1" ht="25.5" x14ac:dyDescent="0.25">
      <c r="A8" s="33" t="s">
        <v>23</v>
      </c>
      <c r="B8" s="34"/>
      <c r="C8" s="34" t="s">
        <v>86</v>
      </c>
      <c r="D8" s="35" t="s">
        <v>83</v>
      </c>
      <c r="E8" s="36">
        <f t="shared" ref="E8:E39" si="0">SUM(F8:Q8)</f>
        <v>180000</v>
      </c>
      <c r="F8" s="37">
        <v>90000</v>
      </c>
      <c r="G8" s="37"/>
      <c r="H8" s="37"/>
      <c r="I8" s="37"/>
      <c r="J8" s="37"/>
      <c r="K8" s="37"/>
      <c r="L8" s="37"/>
      <c r="M8" s="37">
        <v>90000</v>
      </c>
      <c r="N8" s="37"/>
      <c r="O8" s="37"/>
      <c r="P8" s="37"/>
      <c r="Q8" s="37"/>
    </row>
    <row r="9" spans="1:17" s="1" customFormat="1" ht="25.5" x14ac:dyDescent="0.25">
      <c r="A9" s="33" t="s">
        <v>23</v>
      </c>
      <c r="B9" s="34"/>
      <c r="C9" s="34" t="s">
        <v>87</v>
      </c>
      <c r="D9" s="35" t="s">
        <v>83</v>
      </c>
      <c r="E9" s="36">
        <f t="shared" si="0"/>
        <v>230000</v>
      </c>
      <c r="F9" s="37">
        <v>230000</v>
      </c>
      <c r="G9" s="37"/>
      <c r="H9" s="37"/>
      <c r="I9" s="37"/>
      <c r="J9" s="37"/>
      <c r="K9" s="37"/>
      <c r="L9" s="37"/>
      <c r="M9" s="37"/>
      <c r="N9" s="37"/>
      <c r="O9" s="37"/>
      <c r="P9" s="37"/>
      <c r="Q9" s="37"/>
    </row>
    <row r="10" spans="1:17" s="1" customFormat="1" ht="38.25" x14ac:dyDescent="0.25">
      <c r="A10" s="33" t="s">
        <v>23</v>
      </c>
      <c r="B10" s="34"/>
      <c r="C10" s="38" t="s">
        <v>88</v>
      </c>
      <c r="D10" s="35" t="s">
        <v>89</v>
      </c>
      <c r="E10" s="36">
        <f t="shared" si="0"/>
        <v>3000</v>
      </c>
      <c r="F10" s="37"/>
      <c r="G10" s="37"/>
      <c r="H10" s="37"/>
      <c r="I10" s="37"/>
      <c r="J10" s="37"/>
      <c r="K10" s="37"/>
      <c r="L10" s="37">
        <v>3000</v>
      </c>
      <c r="M10" s="37"/>
      <c r="N10" s="37"/>
      <c r="O10" s="37"/>
      <c r="P10" s="37"/>
      <c r="Q10" s="37"/>
    </row>
    <row r="11" spans="1:17" s="1" customFormat="1" ht="38.25" x14ac:dyDescent="0.25">
      <c r="A11" s="33" t="s">
        <v>23</v>
      </c>
      <c r="B11" s="34"/>
      <c r="C11" s="38" t="s">
        <v>90</v>
      </c>
      <c r="D11" s="35" t="s">
        <v>91</v>
      </c>
      <c r="E11" s="36">
        <f t="shared" si="0"/>
        <v>25000</v>
      </c>
      <c r="F11" s="37"/>
      <c r="G11" s="37"/>
      <c r="H11" s="37"/>
      <c r="I11" s="37"/>
      <c r="J11" s="37"/>
      <c r="K11" s="37">
        <v>25000</v>
      </c>
      <c r="L11" s="37"/>
      <c r="M11" s="37"/>
      <c r="N11" s="37"/>
      <c r="O11" s="37"/>
      <c r="P11" s="37"/>
      <c r="Q11" s="37"/>
    </row>
    <row r="12" spans="1:17" s="1" customFormat="1" ht="38.25" x14ac:dyDescent="0.25">
      <c r="A12" s="33" t="s">
        <v>23</v>
      </c>
      <c r="B12" s="34"/>
      <c r="C12" s="38" t="s">
        <v>92</v>
      </c>
      <c r="D12" s="35" t="s">
        <v>91</v>
      </c>
      <c r="E12" s="36">
        <f t="shared" si="0"/>
        <v>28000</v>
      </c>
      <c r="F12" s="37"/>
      <c r="G12" s="37"/>
      <c r="H12" s="37"/>
      <c r="I12" s="37"/>
      <c r="J12" s="37"/>
      <c r="K12" s="37"/>
      <c r="L12" s="37"/>
      <c r="M12" s="37"/>
      <c r="N12" s="37"/>
      <c r="O12" s="37">
        <v>28000</v>
      </c>
      <c r="P12" s="37"/>
      <c r="Q12" s="37"/>
    </row>
    <row r="13" spans="1:17" s="1" customFormat="1" ht="38.25" x14ac:dyDescent="0.25">
      <c r="A13" s="33" t="s">
        <v>23</v>
      </c>
      <c r="B13" s="34"/>
      <c r="C13" s="38" t="s">
        <v>93</v>
      </c>
      <c r="D13" s="35" t="s">
        <v>91</v>
      </c>
      <c r="E13" s="36">
        <f t="shared" si="0"/>
        <v>25000</v>
      </c>
      <c r="F13" s="37"/>
      <c r="G13" s="37">
        <v>25000</v>
      </c>
      <c r="H13" s="37"/>
      <c r="I13" s="37"/>
      <c r="J13" s="37"/>
      <c r="K13" s="37"/>
      <c r="L13" s="37"/>
      <c r="M13" s="37"/>
      <c r="N13" s="37"/>
      <c r="O13" s="37"/>
      <c r="P13" s="37"/>
      <c r="Q13" s="37"/>
    </row>
    <row r="14" spans="1:17" s="1" customFormat="1" ht="38.25" x14ac:dyDescent="0.25">
      <c r="A14" s="33" t="s">
        <v>23</v>
      </c>
      <c r="B14" s="34"/>
      <c r="C14" s="38" t="s">
        <v>94</v>
      </c>
      <c r="D14" s="35" t="s">
        <v>89</v>
      </c>
      <c r="E14" s="36">
        <f t="shared" si="0"/>
        <v>2000</v>
      </c>
      <c r="F14" s="37">
        <v>2000</v>
      </c>
      <c r="G14" s="37"/>
      <c r="H14" s="37"/>
      <c r="I14" s="37"/>
      <c r="J14" s="37"/>
      <c r="K14" s="37"/>
      <c r="L14" s="37"/>
      <c r="M14" s="37"/>
      <c r="N14" s="37"/>
      <c r="O14" s="37"/>
      <c r="P14" s="37"/>
      <c r="Q14" s="37"/>
    </row>
    <row r="15" spans="1:17" s="1" customFormat="1" ht="25.5" x14ac:dyDescent="0.25">
      <c r="A15" s="33" t="s">
        <v>23</v>
      </c>
      <c r="B15" s="34"/>
      <c r="C15" s="38" t="s">
        <v>95</v>
      </c>
      <c r="D15" s="35" t="s">
        <v>96</v>
      </c>
      <c r="E15" s="36">
        <f t="shared" si="0"/>
        <v>876000</v>
      </c>
      <c r="F15" s="37">
        <v>73000</v>
      </c>
      <c r="G15" s="37">
        <v>73000</v>
      </c>
      <c r="H15" s="37">
        <v>73000</v>
      </c>
      <c r="I15" s="37">
        <v>73000</v>
      </c>
      <c r="J15" s="37">
        <v>73000</v>
      </c>
      <c r="K15" s="37">
        <v>73000</v>
      </c>
      <c r="L15" s="37">
        <v>73000</v>
      </c>
      <c r="M15" s="37">
        <v>73000</v>
      </c>
      <c r="N15" s="37">
        <v>73000</v>
      </c>
      <c r="O15" s="37">
        <v>73000</v>
      </c>
      <c r="P15" s="37">
        <v>73000</v>
      </c>
      <c r="Q15" s="37">
        <v>73000</v>
      </c>
    </row>
    <row r="16" spans="1:17" s="1" customFormat="1" ht="38.25" x14ac:dyDescent="0.25">
      <c r="A16" s="33" t="s">
        <v>23</v>
      </c>
      <c r="B16" s="34"/>
      <c r="C16" s="38" t="s">
        <v>97</v>
      </c>
      <c r="D16" s="35" t="s">
        <v>89</v>
      </c>
      <c r="E16" s="36">
        <f t="shared" si="0"/>
        <v>8000</v>
      </c>
      <c r="F16" s="37">
        <v>8000</v>
      </c>
      <c r="G16" s="37"/>
      <c r="H16" s="37"/>
      <c r="I16" s="37"/>
      <c r="J16" s="37"/>
      <c r="K16" s="37"/>
      <c r="L16" s="37"/>
      <c r="M16" s="37"/>
      <c r="N16" s="37"/>
      <c r="O16" s="37"/>
      <c r="P16" s="37"/>
      <c r="Q16" s="37"/>
    </row>
    <row r="17" spans="1:17" s="1" customFormat="1" ht="25.5" x14ac:dyDescent="0.25">
      <c r="A17" s="33" t="s">
        <v>23</v>
      </c>
      <c r="B17" s="34"/>
      <c r="C17" s="38" t="s">
        <v>98</v>
      </c>
      <c r="D17" s="35" t="s">
        <v>83</v>
      </c>
      <c r="E17" s="36">
        <f t="shared" si="0"/>
        <v>80000</v>
      </c>
      <c r="F17" s="37">
        <v>40000</v>
      </c>
      <c r="G17" s="37"/>
      <c r="H17" s="37"/>
      <c r="I17" s="37"/>
      <c r="J17" s="37"/>
      <c r="K17" s="37"/>
      <c r="L17" s="37"/>
      <c r="M17" s="37">
        <v>40000</v>
      </c>
      <c r="N17" s="37"/>
      <c r="O17" s="37"/>
      <c r="P17" s="37"/>
      <c r="Q17" s="37"/>
    </row>
    <row r="18" spans="1:17" s="1" customFormat="1" ht="38.25" x14ac:dyDescent="0.25">
      <c r="A18" s="33" t="s">
        <v>23</v>
      </c>
      <c r="B18" s="34"/>
      <c r="C18" s="38" t="s">
        <v>99</v>
      </c>
      <c r="D18" s="35" t="s">
        <v>91</v>
      </c>
      <c r="E18" s="36">
        <f t="shared" si="0"/>
        <v>30000</v>
      </c>
      <c r="F18" s="37">
        <v>30000</v>
      </c>
      <c r="G18" s="37"/>
      <c r="H18" s="37"/>
      <c r="I18" s="37"/>
      <c r="J18" s="37"/>
      <c r="K18" s="37"/>
      <c r="L18" s="37"/>
      <c r="M18" s="37"/>
      <c r="N18" s="37"/>
      <c r="O18" s="37"/>
      <c r="P18" s="37"/>
      <c r="Q18" s="37"/>
    </row>
    <row r="19" spans="1:17" s="1" customFormat="1" ht="25.5" x14ac:dyDescent="0.25">
      <c r="A19" s="33" t="s">
        <v>23</v>
      </c>
      <c r="B19" s="34"/>
      <c r="C19" s="38" t="s">
        <v>100</v>
      </c>
      <c r="D19" s="35" t="s">
        <v>101</v>
      </c>
      <c r="E19" s="36">
        <f t="shared" si="0"/>
        <v>220000</v>
      </c>
      <c r="F19" s="37">
        <v>220000</v>
      </c>
      <c r="G19" s="37"/>
      <c r="H19" s="37"/>
      <c r="I19" s="37"/>
      <c r="J19" s="37"/>
      <c r="K19" s="37"/>
      <c r="L19" s="37"/>
      <c r="M19" s="37"/>
      <c r="N19" s="37"/>
      <c r="O19" s="37"/>
      <c r="P19" s="37"/>
      <c r="Q19" s="37"/>
    </row>
    <row r="20" spans="1:17" s="1" customFormat="1" ht="51" x14ac:dyDescent="0.25">
      <c r="A20" s="33" t="s">
        <v>25</v>
      </c>
      <c r="B20" s="39" t="s">
        <v>26</v>
      </c>
      <c r="C20" s="38" t="s">
        <v>102</v>
      </c>
      <c r="D20" s="35" t="s">
        <v>103</v>
      </c>
      <c r="E20" s="36">
        <f t="shared" si="0"/>
        <v>170000</v>
      </c>
      <c r="F20" s="37">
        <v>170000</v>
      </c>
      <c r="G20" s="37"/>
      <c r="H20" s="37"/>
      <c r="I20" s="37"/>
      <c r="J20" s="37"/>
      <c r="K20" s="37"/>
      <c r="L20" s="37"/>
      <c r="M20" s="37"/>
      <c r="N20" s="37"/>
      <c r="O20" s="37"/>
      <c r="P20" s="37"/>
      <c r="Q20" s="37"/>
    </row>
    <row r="21" spans="1:17" s="1" customFormat="1" ht="38.25" x14ac:dyDescent="0.25">
      <c r="A21" s="33" t="s">
        <v>25</v>
      </c>
      <c r="B21" s="39"/>
      <c r="C21" s="38" t="s">
        <v>104</v>
      </c>
      <c r="D21" s="35" t="s">
        <v>105</v>
      </c>
      <c r="E21" s="36">
        <f t="shared" si="0"/>
        <v>27500</v>
      </c>
      <c r="F21" s="37"/>
      <c r="G21" s="37">
        <f>5*5500</f>
        <v>27500</v>
      </c>
      <c r="H21" s="37"/>
      <c r="I21" s="37"/>
      <c r="J21" s="37"/>
      <c r="K21" s="37"/>
      <c r="L21" s="37"/>
      <c r="M21" s="37"/>
      <c r="N21" s="37"/>
      <c r="O21" s="37"/>
      <c r="P21" s="37"/>
      <c r="Q21" s="37"/>
    </row>
    <row r="22" spans="1:17" s="1" customFormat="1" ht="38.25" x14ac:dyDescent="0.25">
      <c r="A22" s="33" t="s">
        <v>25</v>
      </c>
      <c r="B22" s="39"/>
      <c r="C22" s="38" t="s">
        <v>106</v>
      </c>
      <c r="D22" s="35" t="s">
        <v>105</v>
      </c>
      <c r="E22" s="36">
        <f t="shared" si="0"/>
        <v>77000</v>
      </c>
      <c r="F22" s="37"/>
      <c r="G22" s="37">
        <f>14*5500</f>
        <v>77000</v>
      </c>
      <c r="H22" s="37"/>
      <c r="I22" s="37"/>
      <c r="J22" s="37"/>
      <c r="K22" s="37"/>
      <c r="L22" s="37"/>
      <c r="M22" s="37"/>
      <c r="N22" s="37"/>
      <c r="O22" s="37"/>
      <c r="P22" s="37"/>
      <c r="Q22" s="37"/>
    </row>
    <row r="23" spans="1:17" s="1" customFormat="1" ht="38.25" x14ac:dyDescent="0.25">
      <c r="A23" s="33" t="s">
        <v>27</v>
      </c>
      <c r="B23" s="39" t="s">
        <v>28</v>
      </c>
      <c r="C23" s="38" t="s">
        <v>107</v>
      </c>
      <c r="D23" s="35" t="s">
        <v>103</v>
      </c>
      <c r="E23" s="36">
        <f t="shared" si="0"/>
        <v>144000</v>
      </c>
      <c r="F23" s="37">
        <f>24*6000</f>
        <v>144000</v>
      </c>
      <c r="G23" s="37"/>
      <c r="H23" s="37"/>
      <c r="I23" s="37"/>
      <c r="J23" s="37"/>
      <c r="K23" s="37"/>
      <c r="L23" s="37"/>
      <c r="M23" s="37"/>
      <c r="N23" s="37"/>
      <c r="O23" s="37"/>
      <c r="P23" s="37"/>
      <c r="Q23" s="37"/>
    </row>
    <row r="24" spans="1:17" s="1" customFormat="1" ht="38.25" x14ac:dyDescent="0.25">
      <c r="A24" s="33" t="s">
        <v>27</v>
      </c>
      <c r="B24" s="39"/>
      <c r="C24" s="38" t="s">
        <v>108</v>
      </c>
      <c r="D24" s="35" t="s">
        <v>109</v>
      </c>
      <c r="E24" s="36">
        <f t="shared" si="0"/>
        <v>45000</v>
      </c>
      <c r="F24" s="37">
        <v>45000</v>
      </c>
      <c r="G24" s="37"/>
      <c r="H24" s="37"/>
      <c r="I24" s="37"/>
      <c r="J24" s="37"/>
      <c r="K24" s="37"/>
      <c r="L24" s="37"/>
      <c r="M24" s="37"/>
      <c r="N24" s="37"/>
      <c r="O24" s="37"/>
      <c r="P24" s="37"/>
      <c r="Q24" s="37"/>
    </row>
    <row r="25" spans="1:17" s="1" customFormat="1" ht="25.5" x14ac:dyDescent="0.25">
      <c r="A25" s="33" t="s">
        <v>27</v>
      </c>
      <c r="B25" s="39"/>
      <c r="C25" s="38" t="s">
        <v>110</v>
      </c>
      <c r="D25" s="35" t="s">
        <v>103</v>
      </c>
      <c r="E25" s="36">
        <f t="shared" si="0"/>
        <v>72000</v>
      </c>
      <c r="F25" s="37">
        <f>24*3000</f>
        <v>72000</v>
      </c>
      <c r="G25" s="37"/>
      <c r="H25" s="37"/>
      <c r="I25" s="37"/>
      <c r="J25" s="37"/>
      <c r="K25" s="37"/>
      <c r="L25" s="37"/>
      <c r="M25" s="37"/>
      <c r="N25" s="37"/>
      <c r="O25" s="37"/>
      <c r="P25" s="37"/>
      <c r="Q25" s="37"/>
    </row>
    <row r="26" spans="1:17" s="1" customFormat="1" ht="25.5" x14ac:dyDescent="0.25">
      <c r="A26" s="33" t="s">
        <v>27</v>
      </c>
      <c r="B26" s="39"/>
      <c r="C26" s="38" t="s">
        <v>111</v>
      </c>
      <c r="D26" s="35" t="s">
        <v>112</v>
      </c>
      <c r="E26" s="36">
        <f t="shared" si="0"/>
        <v>75000</v>
      </c>
      <c r="F26" s="37">
        <f>30*2500</f>
        <v>75000</v>
      </c>
      <c r="G26" s="37"/>
      <c r="H26" s="37"/>
      <c r="I26" s="37"/>
      <c r="J26" s="37"/>
      <c r="K26" s="37"/>
      <c r="L26" s="37"/>
      <c r="M26" s="37"/>
      <c r="N26" s="37"/>
      <c r="O26" s="37"/>
      <c r="P26" s="37"/>
      <c r="Q26" s="37"/>
    </row>
    <row r="27" spans="1:17" s="1" customFormat="1" ht="12.75" x14ac:dyDescent="0.25">
      <c r="A27" s="33" t="s">
        <v>27</v>
      </c>
      <c r="B27" s="39"/>
      <c r="C27" s="38" t="s">
        <v>113</v>
      </c>
      <c r="D27" s="35" t="s">
        <v>114</v>
      </c>
      <c r="E27" s="36">
        <f t="shared" si="0"/>
        <v>72000</v>
      </c>
      <c r="F27" s="37">
        <f>30*200</f>
        <v>6000</v>
      </c>
      <c r="G27" s="37">
        <f t="shared" ref="G27:Q27" si="1">30*200</f>
        <v>6000</v>
      </c>
      <c r="H27" s="37">
        <f t="shared" si="1"/>
        <v>6000</v>
      </c>
      <c r="I27" s="37">
        <f t="shared" si="1"/>
        <v>6000</v>
      </c>
      <c r="J27" s="37">
        <f t="shared" si="1"/>
        <v>6000</v>
      </c>
      <c r="K27" s="37">
        <f t="shared" si="1"/>
        <v>6000</v>
      </c>
      <c r="L27" s="37">
        <f t="shared" si="1"/>
        <v>6000</v>
      </c>
      <c r="M27" s="37">
        <f t="shared" si="1"/>
        <v>6000</v>
      </c>
      <c r="N27" s="37">
        <f t="shared" si="1"/>
        <v>6000</v>
      </c>
      <c r="O27" s="37">
        <f t="shared" si="1"/>
        <v>6000</v>
      </c>
      <c r="P27" s="37">
        <f t="shared" si="1"/>
        <v>6000</v>
      </c>
      <c r="Q27" s="37">
        <f t="shared" si="1"/>
        <v>6000</v>
      </c>
    </row>
    <row r="28" spans="1:17" s="1" customFormat="1" ht="38.25" x14ac:dyDescent="0.25">
      <c r="A28" s="33" t="s">
        <v>29</v>
      </c>
      <c r="B28" s="39" t="s">
        <v>30</v>
      </c>
      <c r="C28" s="38" t="s">
        <v>115</v>
      </c>
      <c r="D28" s="35" t="s">
        <v>96</v>
      </c>
      <c r="E28" s="36">
        <f t="shared" si="0"/>
        <v>25000</v>
      </c>
      <c r="F28" s="37"/>
      <c r="G28" s="37"/>
      <c r="H28" s="37"/>
      <c r="I28" s="37">
        <v>5000</v>
      </c>
      <c r="J28" s="37">
        <v>5000</v>
      </c>
      <c r="K28" s="37">
        <v>5000</v>
      </c>
      <c r="L28" s="37">
        <v>5000</v>
      </c>
      <c r="M28" s="37">
        <v>5000</v>
      </c>
      <c r="N28" s="37"/>
      <c r="O28" s="37"/>
      <c r="P28" s="37"/>
      <c r="Q28" s="37"/>
    </row>
    <row r="29" spans="1:17" s="1" customFormat="1" ht="25.5" x14ac:dyDescent="0.25">
      <c r="A29" s="39" t="s">
        <v>29</v>
      </c>
      <c r="B29" s="39"/>
      <c r="C29" s="38" t="s">
        <v>116</v>
      </c>
      <c r="D29" s="35" t="s">
        <v>103</v>
      </c>
      <c r="E29" s="36">
        <f t="shared" si="0"/>
        <v>22500</v>
      </c>
      <c r="F29" s="37"/>
      <c r="G29" s="37"/>
      <c r="H29" s="37">
        <v>22500</v>
      </c>
      <c r="I29" s="37"/>
      <c r="J29" s="37"/>
      <c r="K29" s="37"/>
      <c r="L29" s="37"/>
      <c r="M29" s="37"/>
      <c r="N29" s="37"/>
      <c r="O29" s="37"/>
      <c r="P29" s="37"/>
      <c r="Q29" s="37"/>
    </row>
    <row r="30" spans="1:17" s="1" customFormat="1" ht="25.5" x14ac:dyDescent="0.25">
      <c r="A30" s="39" t="s">
        <v>29</v>
      </c>
      <c r="B30" s="39"/>
      <c r="C30" s="38" t="s">
        <v>117</v>
      </c>
      <c r="D30" s="35" t="s">
        <v>103</v>
      </c>
      <c r="E30" s="36">
        <f t="shared" si="0"/>
        <v>150000</v>
      </c>
      <c r="F30" s="37"/>
      <c r="G30" s="37"/>
      <c r="H30" s="37">
        <v>150000</v>
      </c>
      <c r="I30" s="37"/>
      <c r="J30" s="37"/>
      <c r="K30" s="37"/>
      <c r="L30" s="37"/>
      <c r="M30" s="37"/>
      <c r="N30" s="37"/>
      <c r="O30" s="37"/>
      <c r="P30" s="37"/>
      <c r="Q30" s="37"/>
    </row>
    <row r="31" spans="1:17" s="1" customFormat="1" ht="38.25" x14ac:dyDescent="0.25">
      <c r="A31" s="39" t="s">
        <v>31</v>
      </c>
      <c r="B31" s="39" t="s">
        <v>32</v>
      </c>
      <c r="C31" s="38" t="s">
        <v>118</v>
      </c>
      <c r="D31" s="35" t="s">
        <v>119</v>
      </c>
      <c r="E31" s="36">
        <f t="shared" si="0"/>
        <v>50000</v>
      </c>
      <c r="F31" s="37">
        <v>50000</v>
      </c>
      <c r="G31" s="37"/>
      <c r="H31" s="37"/>
      <c r="I31" s="37"/>
      <c r="J31" s="37"/>
      <c r="K31" s="37"/>
      <c r="L31" s="37"/>
      <c r="M31" s="37"/>
      <c r="N31" s="37"/>
      <c r="O31" s="37"/>
      <c r="P31" s="37"/>
      <c r="Q31" s="37"/>
    </row>
    <row r="32" spans="1:17" s="1" customFormat="1" ht="38.25" x14ac:dyDescent="0.25">
      <c r="A32" s="39" t="s">
        <v>31</v>
      </c>
      <c r="B32" s="39"/>
      <c r="C32" s="38" t="s">
        <v>120</v>
      </c>
      <c r="D32" s="35" t="s">
        <v>105</v>
      </c>
      <c r="E32" s="36">
        <f t="shared" si="0"/>
        <v>50000</v>
      </c>
      <c r="F32" s="37">
        <v>50000</v>
      </c>
      <c r="G32" s="37"/>
      <c r="H32" s="37"/>
      <c r="I32" s="37"/>
      <c r="J32" s="37"/>
      <c r="K32" s="37"/>
      <c r="L32" s="37"/>
      <c r="M32" s="37"/>
      <c r="N32" s="37"/>
      <c r="O32" s="37"/>
      <c r="P32" s="37"/>
      <c r="Q32" s="37"/>
    </row>
    <row r="33" spans="1:17" s="1" customFormat="1" ht="38.25" x14ac:dyDescent="0.25">
      <c r="A33" s="39" t="s">
        <v>31</v>
      </c>
      <c r="B33" s="39"/>
      <c r="C33" s="38" t="s">
        <v>121</v>
      </c>
      <c r="D33" s="35" t="s">
        <v>109</v>
      </c>
      <c r="E33" s="36">
        <f t="shared" si="0"/>
        <v>20000</v>
      </c>
      <c r="F33" s="37">
        <v>20000</v>
      </c>
      <c r="G33" s="37"/>
      <c r="H33" s="37"/>
      <c r="I33" s="37"/>
      <c r="J33" s="37"/>
      <c r="K33" s="37"/>
      <c r="L33" s="37"/>
      <c r="M33" s="37"/>
      <c r="N33" s="37"/>
      <c r="O33" s="37"/>
      <c r="P33" s="37"/>
      <c r="Q33" s="37"/>
    </row>
    <row r="34" spans="1:17" s="1" customFormat="1" ht="38.25" x14ac:dyDescent="0.25">
      <c r="A34" s="39" t="s">
        <v>39</v>
      </c>
      <c r="B34" s="39" t="s">
        <v>40</v>
      </c>
      <c r="C34" s="38" t="s">
        <v>120</v>
      </c>
      <c r="D34" s="35" t="s">
        <v>105</v>
      </c>
      <c r="E34" s="36">
        <f t="shared" si="0"/>
        <v>1500000</v>
      </c>
      <c r="F34" s="37">
        <v>1500000</v>
      </c>
      <c r="G34" s="37"/>
      <c r="H34" s="37"/>
      <c r="I34" s="37"/>
      <c r="J34" s="37"/>
      <c r="K34" s="37"/>
      <c r="L34" s="37"/>
      <c r="M34" s="37"/>
      <c r="N34" s="37"/>
      <c r="O34" s="37"/>
      <c r="P34" s="37"/>
      <c r="Q34" s="37"/>
    </row>
    <row r="35" spans="1:17" s="1" customFormat="1" ht="38.25" x14ac:dyDescent="0.25">
      <c r="A35" s="39" t="s">
        <v>43</v>
      </c>
      <c r="B35" s="39" t="s">
        <v>44</v>
      </c>
      <c r="C35" s="38" t="s">
        <v>122</v>
      </c>
      <c r="D35" s="35" t="s">
        <v>123</v>
      </c>
      <c r="E35" s="36">
        <f t="shared" si="0"/>
        <v>9000</v>
      </c>
      <c r="F35" s="37">
        <v>9000</v>
      </c>
      <c r="G35" s="37"/>
      <c r="H35" s="37"/>
      <c r="I35" s="37"/>
      <c r="J35" s="37"/>
      <c r="K35" s="37"/>
      <c r="L35" s="37"/>
      <c r="M35" s="37"/>
      <c r="N35" s="37"/>
      <c r="O35" s="37"/>
      <c r="P35" s="37"/>
      <c r="Q35" s="37"/>
    </row>
    <row r="36" spans="1:17" s="1" customFormat="1" ht="38.25" x14ac:dyDescent="0.25">
      <c r="A36" s="39" t="s">
        <v>43</v>
      </c>
      <c r="B36" s="39"/>
      <c r="C36" s="38" t="s">
        <v>124</v>
      </c>
      <c r="D36" s="35" t="s">
        <v>125</v>
      </c>
      <c r="E36" s="36">
        <f t="shared" si="0"/>
        <v>20000</v>
      </c>
      <c r="F36" s="37">
        <v>20000</v>
      </c>
      <c r="G36" s="37"/>
      <c r="H36" s="37"/>
      <c r="I36" s="37"/>
      <c r="J36" s="37"/>
      <c r="K36" s="37"/>
      <c r="L36" s="37"/>
      <c r="M36" s="37"/>
      <c r="N36" s="37"/>
      <c r="O36" s="37"/>
      <c r="P36" s="37"/>
      <c r="Q36" s="37"/>
    </row>
    <row r="37" spans="1:17" s="1" customFormat="1" ht="12.75" x14ac:dyDescent="0.25">
      <c r="A37" s="39" t="s">
        <v>43</v>
      </c>
      <c r="B37" s="39"/>
      <c r="C37" s="38" t="s">
        <v>126</v>
      </c>
      <c r="D37" s="35" t="s">
        <v>127</v>
      </c>
      <c r="E37" s="36">
        <f t="shared" si="0"/>
        <v>17000</v>
      </c>
      <c r="F37" s="37">
        <v>17000</v>
      </c>
      <c r="G37" s="37"/>
      <c r="H37" s="37"/>
      <c r="I37" s="37"/>
      <c r="J37" s="37"/>
      <c r="K37" s="37"/>
      <c r="L37" s="37"/>
      <c r="M37" s="37"/>
      <c r="N37" s="37"/>
      <c r="O37" s="37"/>
      <c r="P37" s="37"/>
      <c r="Q37" s="37"/>
    </row>
    <row r="38" spans="1:17" s="1" customFormat="1" ht="38.25" x14ac:dyDescent="0.25">
      <c r="A38" s="39" t="s">
        <v>57</v>
      </c>
      <c r="B38" s="39" t="s">
        <v>128</v>
      </c>
      <c r="C38" s="38" t="s">
        <v>129</v>
      </c>
      <c r="D38" s="35" t="s">
        <v>96</v>
      </c>
      <c r="E38" s="36">
        <f t="shared" si="0"/>
        <v>25000</v>
      </c>
      <c r="F38" s="37"/>
      <c r="G38" s="37"/>
      <c r="H38" s="37"/>
      <c r="I38" s="37">
        <v>5000</v>
      </c>
      <c r="J38" s="37">
        <v>5000</v>
      </c>
      <c r="K38" s="37">
        <v>5000</v>
      </c>
      <c r="L38" s="37">
        <v>5000</v>
      </c>
      <c r="M38" s="37">
        <v>5000</v>
      </c>
      <c r="N38" s="37"/>
      <c r="O38" s="37"/>
      <c r="P38" s="37"/>
      <c r="Q38" s="37"/>
    </row>
    <row r="39" spans="1:17" s="1" customFormat="1" ht="12.75" x14ac:dyDescent="0.25">
      <c r="A39" s="39"/>
      <c r="B39" s="39"/>
      <c r="C39" s="38"/>
      <c r="D39" s="35"/>
      <c r="E39" s="36">
        <f t="shared" si="0"/>
        <v>0</v>
      </c>
      <c r="F39" s="37"/>
      <c r="G39" s="37"/>
      <c r="H39" s="37"/>
      <c r="I39" s="37"/>
      <c r="J39" s="37"/>
      <c r="K39" s="37"/>
      <c r="L39" s="37"/>
      <c r="M39" s="37"/>
      <c r="N39" s="37"/>
      <c r="O39" s="37"/>
      <c r="P39" s="37"/>
      <c r="Q39" s="37"/>
    </row>
    <row r="40" spans="1:17" s="1" customFormat="1" ht="12.75" x14ac:dyDescent="0.25">
      <c r="E40" s="40"/>
      <c r="F40" s="40"/>
      <c r="G40" s="40"/>
      <c r="H40" s="40"/>
      <c r="I40" s="40"/>
      <c r="J40" s="40"/>
      <c r="K40" s="40"/>
      <c r="L40" s="40"/>
      <c r="M40" s="40"/>
      <c r="N40" s="40"/>
      <c r="O40" s="40"/>
      <c r="P40" s="40"/>
      <c r="Q40" s="40"/>
    </row>
    <row r="41" spans="1:17" s="1" customFormat="1" ht="12.75" x14ac:dyDescent="0.25">
      <c r="E41" s="41">
        <f>SUM(F41:Q41)</f>
        <v>4402000</v>
      </c>
      <c r="F41" s="41">
        <f t="shared" ref="F41:Q41" si="2">SUM(F5:F39)</f>
        <v>2995000</v>
      </c>
      <c r="G41" s="41">
        <f t="shared" si="2"/>
        <v>208500</v>
      </c>
      <c r="H41" s="41">
        <f t="shared" si="2"/>
        <v>251500</v>
      </c>
      <c r="I41" s="41">
        <f t="shared" si="2"/>
        <v>89000</v>
      </c>
      <c r="J41" s="41">
        <f t="shared" si="2"/>
        <v>89000</v>
      </c>
      <c r="K41" s="41">
        <f t="shared" si="2"/>
        <v>114000</v>
      </c>
      <c r="L41" s="41">
        <f t="shared" si="2"/>
        <v>92000</v>
      </c>
      <c r="M41" s="41">
        <f t="shared" si="2"/>
        <v>219000</v>
      </c>
      <c r="N41" s="41">
        <f t="shared" si="2"/>
        <v>79000</v>
      </c>
      <c r="O41" s="41">
        <f t="shared" si="2"/>
        <v>107000</v>
      </c>
      <c r="P41" s="41">
        <f t="shared" si="2"/>
        <v>79000</v>
      </c>
      <c r="Q41" s="41">
        <f t="shared" si="2"/>
        <v>79000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39"/>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134" scale="72" orientation="landscape" r:id="rId1"/>
  <headerFooter>
    <oddHeader>&amp;LPrograma Anual de Actividades 2018&amp;RFicha básica presupuestal</oddHeader>
    <oddFooter>&amp;LantePOA 2018 UG&amp;C&amp;P/&amp;N</oddFooter>
  </headerFooter>
  <rowBreaks count="1" manualBreakCount="1">
    <brk id="19" max="16"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D5:D39</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sheetPr>
  <dimension ref="A1:F80"/>
  <sheetViews>
    <sheetView zoomScale="130" zoomScaleNormal="130" workbookViewId="0">
      <pane ySplit="1" topLeftCell="A2" activePane="bottomLeft" state="frozen"/>
      <selection activeCell="A19" sqref="A19"/>
      <selection pane="bottomLeft" activeCell="A19" sqref="A19"/>
    </sheetView>
  </sheetViews>
  <sheetFormatPr baseColWidth="10" defaultColWidth="10.85546875" defaultRowHeight="15" x14ac:dyDescent="0.25"/>
  <cols>
    <col min="1" max="1" width="22.140625" style="49" customWidth="1"/>
    <col min="2" max="2" width="114.85546875" style="49" customWidth="1"/>
    <col min="3" max="3" width="8.5703125" style="49" customWidth="1"/>
    <col min="4" max="4" width="8.5703125" customWidth="1"/>
    <col min="5" max="14" width="8.5703125" style="49" customWidth="1"/>
    <col min="15" max="16384" width="10.85546875" style="49"/>
  </cols>
  <sheetData>
    <row r="1" spans="1:3" x14ac:dyDescent="0.25">
      <c r="A1" s="43" t="s">
        <v>79</v>
      </c>
      <c r="B1" s="43" t="s">
        <v>499</v>
      </c>
      <c r="C1" s="44"/>
    </row>
    <row r="2" spans="1:3" ht="38.25" x14ac:dyDescent="0.25">
      <c r="A2" s="45" t="s">
        <v>500</v>
      </c>
      <c r="B2" s="46" t="s">
        <v>501</v>
      </c>
      <c r="C2" s="47"/>
    </row>
    <row r="3" spans="1:3" ht="51" x14ac:dyDescent="0.25">
      <c r="A3" s="45" t="s">
        <v>328</v>
      </c>
      <c r="B3" s="45" t="s">
        <v>502</v>
      </c>
      <c r="C3" s="48"/>
    </row>
    <row r="4" spans="1:3" ht="51" x14ac:dyDescent="0.25">
      <c r="A4" s="45" t="s">
        <v>503</v>
      </c>
      <c r="B4" s="45" t="s">
        <v>504</v>
      </c>
      <c r="C4" s="48"/>
    </row>
    <row r="5" spans="1:3" ht="51" x14ac:dyDescent="0.25">
      <c r="A5" s="45" t="s">
        <v>109</v>
      </c>
      <c r="B5" s="45" t="s">
        <v>505</v>
      </c>
      <c r="C5" s="48"/>
    </row>
    <row r="6" spans="1:3" ht="76.5" x14ac:dyDescent="0.25">
      <c r="A6" s="45" t="s">
        <v>506</v>
      </c>
      <c r="B6" s="45" t="s">
        <v>507</v>
      </c>
      <c r="C6" s="48"/>
    </row>
    <row r="7" spans="1:3" ht="63.75" x14ac:dyDescent="0.25">
      <c r="A7" s="45" t="s">
        <v>508</v>
      </c>
      <c r="B7" s="45" t="s">
        <v>509</v>
      </c>
      <c r="C7" s="48"/>
    </row>
    <row r="8" spans="1:3" ht="63.75" x14ac:dyDescent="0.25">
      <c r="A8" s="45" t="s">
        <v>510</v>
      </c>
      <c r="B8" s="45" t="s">
        <v>511</v>
      </c>
      <c r="C8" s="48"/>
    </row>
    <row r="9" spans="1:3" ht="38.25" x14ac:dyDescent="0.25">
      <c r="A9" s="45" t="s">
        <v>512</v>
      </c>
      <c r="B9" s="45" t="s">
        <v>513</v>
      </c>
      <c r="C9" s="48"/>
    </row>
    <row r="10" spans="1:3" ht="51" x14ac:dyDescent="0.25">
      <c r="A10" s="45" t="s">
        <v>514</v>
      </c>
      <c r="B10" s="45" t="s">
        <v>515</v>
      </c>
      <c r="C10" s="48"/>
    </row>
    <row r="11" spans="1:3" ht="63.75" x14ac:dyDescent="0.25">
      <c r="A11" s="45" t="s">
        <v>516</v>
      </c>
      <c r="B11" s="45" t="s">
        <v>517</v>
      </c>
      <c r="C11" s="48"/>
    </row>
    <row r="12" spans="1:3" ht="25.5" x14ac:dyDescent="0.25">
      <c r="A12" s="45" t="s">
        <v>518</v>
      </c>
      <c r="B12" s="45" t="s">
        <v>519</v>
      </c>
      <c r="C12" s="48"/>
    </row>
    <row r="13" spans="1:3" ht="51" x14ac:dyDescent="0.25">
      <c r="A13" s="45" t="s">
        <v>520</v>
      </c>
      <c r="B13" s="45" t="s">
        <v>521</v>
      </c>
      <c r="C13" s="48"/>
    </row>
    <row r="14" spans="1:3" ht="25.5" x14ac:dyDescent="0.25">
      <c r="A14" s="45" t="s">
        <v>522</v>
      </c>
      <c r="B14" s="45" t="s">
        <v>523</v>
      </c>
      <c r="C14" s="48"/>
    </row>
    <row r="15" spans="1:3" ht="51" x14ac:dyDescent="0.25">
      <c r="A15" s="45" t="s">
        <v>524</v>
      </c>
      <c r="B15" s="45" t="s">
        <v>525</v>
      </c>
      <c r="C15" s="48"/>
    </row>
    <row r="16" spans="1:3" ht="38.25" x14ac:dyDescent="0.25">
      <c r="A16" s="45" t="s">
        <v>526</v>
      </c>
      <c r="B16" s="45" t="s">
        <v>527</v>
      </c>
      <c r="C16" s="48"/>
    </row>
    <row r="17" spans="1:6" ht="51" x14ac:dyDescent="0.25">
      <c r="A17" s="45" t="s">
        <v>125</v>
      </c>
      <c r="B17" s="45" t="s">
        <v>528</v>
      </c>
      <c r="C17" s="48"/>
    </row>
    <row r="18" spans="1:6" ht="25.5" x14ac:dyDescent="0.25">
      <c r="A18" s="45" t="s">
        <v>337</v>
      </c>
      <c r="B18" s="45" t="s">
        <v>529</v>
      </c>
      <c r="C18" s="48"/>
    </row>
    <row r="19" spans="1:6" ht="63.75" x14ac:dyDescent="0.25">
      <c r="A19" s="45" t="s">
        <v>119</v>
      </c>
      <c r="B19" s="45" t="s">
        <v>530</v>
      </c>
      <c r="C19" s="48"/>
    </row>
    <row r="20" spans="1:6" ht="25.5" x14ac:dyDescent="0.25">
      <c r="A20" s="45" t="s">
        <v>531</v>
      </c>
      <c r="B20" s="45" t="s">
        <v>532</v>
      </c>
      <c r="C20" s="48"/>
    </row>
    <row r="21" spans="1:6" ht="51" x14ac:dyDescent="0.25">
      <c r="A21" s="45" t="s">
        <v>533</v>
      </c>
      <c r="B21" s="45" t="s">
        <v>534</v>
      </c>
      <c r="C21" s="48"/>
    </row>
    <row r="22" spans="1:6" ht="38.25" x14ac:dyDescent="0.25">
      <c r="A22" s="45" t="s">
        <v>105</v>
      </c>
      <c r="B22" s="45" t="s">
        <v>535</v>
      </c>
      <c r="C22" s="48"/>
    </row>
    <row r="23" spans="1:6" ht="25.5" x14ac:dyDescent="0.25">
      <c r="A23" s="45" t="s">
        <v>536</v>
      </c>
      <c r="B23" s="45" t="s">
        <v>537</v>
      </c>
      <c r="C23" s="48"/>
    </row>
    <row r="24" spans="1:6" ht="38.25" x14ac:dyDescent="0.25">
      <c r="A24" s="45" t="s">
        <v>538</v>
      </c>
      <c r="B24" s="45" t="s">
        <v>539</v>
      </c>
      <c r="C24" s="48"/>
    </row>
    <row r="25" spans="1:6" ht="25.5" x14ac:dyDescent="0.25">
      <c r="A25" s="45" t="s">
        <v>540</v>
      </c>
      <c r="B25" s="45" t="s">
        <v>541</v>
      </c>
      <c r="C25" s="48"/>
    </row>
    <row r="26" spans="1:6" x14ac:dyDescent="0.25">
      <c r="A26" s="45" t="s">
        <v>542</v>
      </c>
      <c r="B26" s="45" t="s">
        <v>543</v>
      </c>
      <c r="C26" s="48"/>
    </row>
    <row r="27" spans="1:6" ht="25.5" x14ac:dyDescent="0.25">
      <c r="A27" s="45" t="s">
        <v>544</v>
      </c>
      <c r="B27" s="45" t="s">
        <v>545</v>
      </c>
      <c r="C27" s="48"/>
    </row>
    <row r="28" spans="1:6" ht="38.25" x14ac:dyDescent="0.25">
      <c r="A28" s="45" t="s">
        <v>546</v>
      </c>
      <c r="B28" s="45" t="s">
        <v>547</v>
      </c>
      <c r="C28" s="48"/>
    </row>
    <row r="29" spans="1:6" ht="38.25" x14ac:dyDescent="0.25">
      <c r="A29" s="45" t="s">
        <v>114</v>
      </c>
      <c r="B29" s="45" t="s">
        <v>548</v>
      </c>
      <c r="C29" s="48"/>
    </row>
    <row r="30" spans="1:6" ht="76.5" x14ac:dyDescent="0.25">
      <c r="A30" s="45" t="s">
        <v>96</v>
      </c>
      <c r="B30" s="45" t="s">
        <v>549</v>
      </c>
      <c r="C30" s="48"/>
    </row>
    <row r="31" spans="1:6" ht="51" x14ac:dyDescent="0.25">
      <c r="A31" s="45" t="s">
        <v>89</v>
      </c>
      <c r="B31" s="45" t="s">
        <v>550</v>
      </c>
      <c r="C31" s="48"/>
    </row>
    <row r="32" spans="1:6" ht="25.5" x14ac:dyDescent="0.25">
      <c r="A32" s="45" t="s">
        <v>551</v>
      </c>
      <c r="B32" s="45" t="s">
        <v>552</v>
      </c>
      <c r="C32" s="48"/>
      <c r="F32" s="50"/>
    </row>
    <row r="33" spans="1:3" ht="38.25" x14ac:dyDescent="0.25">
      <c r="A33" s="45" t="s">
        <v>553</v>
      </c>
      <c r="B33" s="45" t="s">
        <v>554</v>
      </c>
      <c r="C33" s="48"/>
    </row>
    <row r="34" spans="1:3" x14ac:dyDescent="0.25">
      <c r="A34" s="45"/>
      <c r="B34" s="45" t="s">
        <v>128</v>
      </c>
      <c r="C34" s="48"/>
    </row>
    <row r="35" spans="1:3" ht="25.5" x14ac:dyDescent="0.25">
      <c r="A35" s="45" t="s">
        <v>555</v>
      </c>
      <c r="B35" s="45" t="s">
        <v>556</v>
      </c>
      <c r="C35" s="48"/>
    </row>
    <row r="36" spans="1:3" ht="51" x14ac:dyDescent="0.25">
      <c r="A36" s="45" t="s">
        <v>557</v>
      </c>
      <c r="B36" s="45" t="s">
        <v>558</v>
      </c>
      <c r="C36" s="48"/>
    </row>
    <row r="37" spans="1:3" ht="25.5" x14ac:dyDescent="0.25">
      <c r="A37" s="45" t="s">
        <v>559</v>
      </c>
      <c r="B37" s="45" t="s">
        <v>560</v>
      </c>
      <c r="C37" s="48"/>
    </row>
    <row r="38" spans="1:3" ht="38.25" x14ac:dyDescent="0.25">
      <c r="A38" s="45" t="s">
        <v>561</v>
      </c>
      <c r="B38" s="45" t="s">
        <v>562</v>
      </c>
      <c r="C38" s="48"/>
    </row>
    <row r="39" spans="1:3" ht="76.5" x14ac:dyDescent="0.25">
      <c r="A39" s="45" t="s">
        <v>339</v>
      </c>
      <c r="B39" s="45" t="s">
        <v>563</v>
      </c>
      <c r="C39" s="48"/>
    </row>
    <row r="40" spans="1:3" ht="38.25" x14ac:dyDescent="0.25">
      <c r="A40" s="45" t="s">
        <v>564</v>
      </c>
      <c r="B40" s="45" t="s">
        <v>565</v>
      </c>
      <c r="C40" s="48"/>
    </row>
    <row r="41" spans="1:3" ht="51" x14ac:dyDescent="0.25">
      <c r="A41" s="45" t="s">
        <v>566</v>
      </c>
      <c r="B41" s="45" t="s">
        <v>567</v>
      </c>
      <c r="C41" s="48"/>
    </row>
    <row r="42" spans="1:3" ht="63.75" x14ac:dyDescent="0.25">
      <c r="A42" s="45" t="s">
        <v>568</v>
      </c>
      <c r="B42" s="45" t="s">
        <v>569</v>
      </c>
      <c r="C42" s="48"/>
    </row>
    <row r="43" spans="1:3" ht="38.25" x14ac:dyDescent="0.25">
      <c r="A43" s="45" t="s">
        <v>570</v>
      </c>
      <c r="B43" s="45" t="s">
        <v>571</v>
      </c>
      <c r="C43" s="48"/>
    </row>
    <row r="44" spans="1:3" ht="25.5" x14ac:dyDescent="0.25">
      <c r="A44" s="45" t="s">
        <v>572</v>
      </c>
      <c r="B44" s="45" t="s">
        <v>573</v>
      </c>
      <c r="C44" s="48"/>
    </row>
    <row r="45" spans="1:3" ht="38.25" x14ac:dyDescent="0.25">
      <c r="A45" s="45" t="s">
        <v>574</v>
      </c>
      <c r="B45" s="45" t="s">
        <v>575</v>
      </c>
      <c r="C45" s="48"/>
    </row>
    <row r="46" spans="1:3" ht="51" x14ac:dyDescent="0.25">
      <c r="A46" s="45" t="s">
        <v>576</v>
      </c>
      <c r="B46" s="45" t="s">
        <v>577</v>
      </c>
      <c r="C46" s="48"/>
    </row>
    <row r="47" spans="1:3" ht="38.25" x14ac:dyDescent="0.25">
      <c r="A47" s="45" t="s">
        <v>578</v>
      </c>
      <c r="B47" s="45" t="s">
        <v>579</v>
      </c>
      <c r="C47" s="48"/>
    </row>
    <row r="48" spans="1:3" ht="63.75" x14ac:dyDescent="0.25">
      <c r="A48" s="45" t="s">
        <v>580</v>
      </c>
      <c r="B48" s="45" t="s">
        <v>581</v>
      </c>
      <c r="C48" s="48"/>
    </row>
    <row r="49" spans="1:3" ht="51" x14ac:dyDescent="0.25">
      <c r="A49" s="45" t="s">
        <v>582</v>
      </c>
      <c r="B49" s="45" t="s">
        <v>583</v>
      </c>
      <c r="C49" s="48"/>
    </row>
    <row r="50" spans="1:3" ht="51" x14ac:dyDescent="0.25">
      <c r="A50" s="45" t="s">
        <v>584</v>
      </c>
      <c r="B50" s="45" t="s">
        <v>585</v>
      </c>
      <c r="C50" s="48"/>
    </row>
    <row r="51" spans="1:3" ht="51" x14ac:dyDescent="0.25">
      <c r="A51" s="45" t="s">
        <v>91</v>
      </c>
      <c r="B51" s="45" t="s">
        <v>586</v>
      </c>
      <c r="C51" s="48"/>
    </row>
    <row r="52" spans="1:3" ht="51" x14ac:dyDescent="0.25">
      <c r="A52" s="51" t="s">
        <v>587</v>
      </c>
      <c r="B52" s="52" t="s">
        <v>588</v>
      </c>
      <c r="C52" s="53"/>
    </row>
    <row r="53" spans="1:3" ht="38.25" x14ac:dyDescent="0.25">
      <c r="A53" s="45" t="s">
        <v>589</v>
      </c>
      <c r="B53" s="45" t="s">
        <v>590</v>
      </c>
      <c r="C53" s="48"/>
    </row>
    <row r="54" spans="1:3" ht="63.75" x14ac:dyDescent="0.25">
      <c r="A54" s="45" t="s">
        <v>591</v>
      </c>
      <c r="B54" s="45" t="s">
        <v>592</v>
      </c>
      <c r="C54" s="48"/>
    </row>
    <row r="55" spans="1:3" ht="38.25" x14ac:dyDescent="0.25">
      <c r="A55" s="45" t="s">
        <v>593</v>
      </c>
      <c r="B55" s="45" t="s">
        <v>594</v>
      </c>
      <c r="C55" s="48"/>
    </row>
    <row r="56" spans="1:3" ht="51" x14ac:dyDescent="0.25">
      <c r="A56" s="45" t="s">
        <v>595</v>
      </c>
      <c r="B56" s="45" t="s">
        <v>596</v>
      </c>
      <c r="C56" s="48"/>
    </row>
    <row r="57" spans="1:3" ht="38.25" x14ac:dyDescent="0.25">
      <c r="A57" s="45" t="s">
        <v>597</v>
      </c>
      <c r="B57" s="45" t="s">
        <v>598</v>
      </c>
      <c r="C57" s="48"/>
    </row>
    <row r="58" spans="1:3" ht="25.5" x14ac:dyDescent="0.25">
      <c r="A58" s="45" t="s">
        <v>599</v>
      </c>
      <c r="B58" s="45" t="s">
        <v>600</v>
      </c>
      <c r="C58" s="48"/>
    </row>
    <row r="59" spans="1:3" ht="25.5" x14ac:dyDescent="0.25">
      <c r="A59" s="45" t="s">
        <v>601</v>
      </c>
      <c r="B59" s="45" t="s">
        <v>602</v>
      </c>
      <c r="C59" s="48"/>
    </row>
    <row r="60" spans="1:3" ht="38.25" x14ac:dyDescent="0.25">
      <c r="A60" s="45" t="s">
        <v>269</v>
      </c>
      <c r="B60" s="45" t="s">
        <v>603</v>
      </c>
      <c r="C60" s="48"/>
    </row>
    <row r="61" spans="1:3" ht="38.25" x14ac:dyDescent="0.25">
      <c r="A61" s="45" t="s">
        <v>604</v>
      </c>
      <c r="B61" s="45" t="s">
        <v>605</v>
      </c>
      <c r="C61" s="48"/>
    </row>
    <row r="62" spans="1:3" ht="38.25" x14ac:dyDescent="0.25">
      <c r="A62" s="45" t="s">
        <v>123</v>
      </c>
      <c r="B62" s="45" t="s">
        <v>606</v>
      </c>
      <c r="C62" s="48"/>
    </row>
    <row r="63" spans="1:3" ht="51" x14ac:dyDescent="0.25">
      <c r="A63" s="45" t="s">
        <v>607</v>
      </c>
      <c r="B63" s="45" t="s">
        <v>608</v>
      </c>
      <c r="C63" s="48"/>
    </row>
    <row r="64" spans="1:3" ht="102" customHeight="1" x14ac:dyDescent="0.25">
      <c r="A64" s="45" t="s">
        <v>609</v>
      </c>
      <c r="B64" s="45" t="s">
        <v>610</v>
      </c>
      <c r="C64" s="48"/>
    </row>
    <row r="65" spans="1:3" ht="89.25" x14ac:dyDescent="0.25">
      <c r="A65" s="45" t="s">
        <v>611</v>
      </c>
      <c r="B65" s="45" t="s">
        <v>612</v>
      </c>
      <c r="C65" s="48"/>
    </row>
    <row r="66" spans="1:3" ht="51" x14ac:dyDescent="0.25">
      <c r="A66" s="45" t="s">
        <v>127</v>
      </c>
      <c r="B66" s="45" t="s">
        <v>613</v>
      </c>
      <c r="C66" s="48"/>
    </row>
    <row r="67" spans="1:3" ht="25.5" x14ac:dyDescent="0.25">
      <c r="A67" s="45" t="s">
        <v>614</v>
      </c>
      <c r="B67" s="45" t="s">
        <v>615</v>
      </c>
      <c r="C67" s="48"/>
    </row>
    <row r="68" spans="1:3" ht="38.25" x14ac:dyDescent="0.25">
      <c r="A68" s="45" t="s">
        <v>616</v>
      </c>
      <c r="B68" s="45" t="s">
        <v>617</v>
      </c>
      <c r="C68" s="48"/>
    </row>
    <row r="69" spans="1:3" ht="38.25" x14ac:dyDescent="0.25">
      <c r="A69" s="45" t="s">
        <v>618</v>
      </c>
      <c r="B69" s="45" t="s">
        <v>619</v>
      </c>
      <c r="C69" s="48"/>
    </row>
    <row r="70" spans="1:3" ht="25.5" x14ac:dyDescent="0.25">
      <c r="A70" s="45" t="s">
        <v>620</v>
      </c>
      <c r="B70" s="45" t="s">
        <v>621</v>
      </c>
      <c r="C70" s="48"/>
    </row>
    <row r="71" spans="1:3" ht="38.25" x14ac:dyDescent="0.25">
      <c r="A71" s="45" t="s">
        <v>622</v>
      </c>
      <c r="B71" s="45" t="s">
        <v>623</v>
      </c>
      <c r="C71" s="48"/>
    </row>
    <row r="72" spans="1:3" ht="51" x14ac:dyDescent="0.25">
      <c r="A72" s="45" t="s">
        <v>103</v>
      </c>
      <c r="B72" s="45" t="s">
        <v>624</v>
      </c>
      <c r="C72" s="48"/>
    </row>
    <row r="73" spans="1:3" ht="25.5" x14ac:dyDescent="0.25">
      <c r="A73" s="45" t="s">
        <v>625</v>
      </c>
      <c r="B73" s="45" t="s">
        <v>626</v>
      </c>
      <c r="C73" s="48"/>
    </row>
    <row r="74" spans="1:3" ht="25.5" x14ac:dyDescent="0.25">
      <c r="A74" s="45" t="s">
        <v>627</v>
      </c>
      <c r="B74" s="45" t="s">
        <v>628</v>
      </c>
      <c r="C74" s="48"/>
    </row>
    <row r="75" spans="1:3" ht="63.75" x14ac:dyDescent="0.25">
      <c r="A75" s="45" t="s">
        <v>629</v>
      </c>
      <c r="B75" s="45" t="s">
        <v>630</v>
      </c>
      <c r="C75" s="48"/>
    </row>
    <row r="76" spans="1:3" ht="38.25" x14ac:dyDescent="0.25">
      <c r="A76" s="45" t="s">
        <v>631</v>
      </c>
      <c r="B76" s="45" t="s">
        <v>632</v>
      </c>
      <c r="C76" s="48"/>
    </row>
    <row r="77" spans="1:3" ht="38.25" x14ac:dyDescent="0.25">
      <c r="A77" s="45" t="s">
        <v>101</v>
      </c>
      <c r="B77" s="45" t="s">
        <v>633</v>
      </c>
      <c r="C77" s="48"/>
    </row>
    <row r="78" spans="1:3" ht="38.25" x14ac:dyDescent="0.25">
      <c r="A78" s="45" t="s">
        <v>112</v>
      </c>
      <c r="B78" s="45" t="s">
        <v>634</v>
      </c>
      <c r="C78" s="48"/>
    </row>
    <row r="79" spans="1:3" ht="25.5" x14ac:dyDescent="0.25">
      <c r="A79" s="45" t="s">
        <v>330</v>
      </c>
      <c r="B79" s="45" t="s">
        <v>635</v>
      </c>
      <c r="C79" s="48"/>
    </row>
    <row r="80" spans="1:3" ht="25.5" x14ac:dyDescent="0.25">
      <c r="A80" s="45" t="s">
        <v>83</v>
      </c>
      <c r="B80" s="45" t="s">
        <v>636</v>
      </c>
      <c r="C80" s="48"/>
    </row>
  </sheetData>
  <autoFilter ref="A1:B80"/>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25"/>
  <sheetViews>
    <sheetView showGridLines="0" view="pageLayout" topLeftCell="A16" zoomScale="115" zoomScaleNormal="120" zoomScaleSheetLayoutView="115" zoomScalePageLayoutView="115" workbookViewId="0">
      <selection activeCell="B15" sqref="B15:L15"/>
    </sheetView>
  </sheetViews>
  <sheetFormatPr baseColWidth="10" defaultColWidth="9.140625" defaultRowHeight="12.75" x14ac:dyDescent="0.25"/>
  <cols>
    <col min="1" max="1" width="25.140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6" customHeight="1" x14ac:dyDescent="0.25">
      <c r="B1" s="73" t="s">
        <v>0</v>
      </c>
      <c r="C1" s="73"/>
      <c r="D1" s="73"/>
      <c r="E1" s="73"/>
      <c r="F1" s="73"/>
      <c r="G1" s="73"/>
      <c r="H1" s="73"/>
      <c r="I1" s="73"/>
      <c r="J1" s="73"/>
      <c r="K1" s="73"/>
      <c r="L1" s="73"/>
      <c r="M1" s="73"/>
      <c r="N1" s="73"/>
    </row>
    <row r="2" spans="1:15" ht="18" customHeight="1" x14ac:dyDescent="0.25">
      <c r="A2" s="74" t="s">
        <v>1</v>
      </c>
      <c r="B2" s="74"/>
      <c r="C2" s="74"/>
      <c r="D2" s="74"/>
      <c r="E2" s="74"/>
      <c r="F2" s="74"/>
      <c r="G2" s="74"/>
      <c r="H2" s="74"/>
      <c r="I2" s="74"/>
      <c r="J2" s="74"/>
      <c r="K2" s="74"/>
      <c r="L2" s="74"/>
      <c r="M2" s="74"/>
      <c r="N2" s="74"/>
    </row>
    <row r="3" spans="1:15" x14ac:dyDescent="0.25">
      <c r="A3" s="75" t="s">
        <v>2</v>
      </c>
      <c r="B3" s="76"/>
      <c r="C3" s="77" t="s">
        <v>130</v>
      </c>
      <c r="D3" s="78"/>
      <c r="E3" s="78"/>
      <c r="F3" s="78"/>
      <c r="G3" s="78"/>
      <c r="H3" s="78"/>
      <c r="I3" s="78"/>
      <c r="J3" s="78"/>
      <c r="K3" s="78"/>
      <c r="L3" s="78"/>
      <c r="M3" s="78"/>
      <c r="N3" s="79"/>
    </row>
    <row r="4" spans="1:15" x14ac:dyDescent="0.25">
      <c r="A4" s="75" t="s">
        <v>4</v>
      </c>
      <c r="B4" s="80"/>
      <c r="C4" s="80"/>
      <c r="D4" s="80"/>
      <c r="E4" s="80"/>
      <c r="F4" s="80"/>
      <c r="G4" s="84" t="s">
        <v>131</v>
      </c>
      <c r="H4" s="84"/>
      <c r="I4" s="84"/>
      <c r="J4" s="84"/>
      <c r="K4" s="84"/>
      <c r="L4" s="84"/>
      <c r="M4" s="84"/>
      <c r="N4" s="84"/>
    </row>
    <row r="5" spans="1:15" x14ac:dyDescent="0.25">
      <c r="A5" s="2"/>
      <c r="B5" s="82"/>
      <c r="C5" s="82"/>
    </row>
    <row r="6" spans="1:15" x14ac:dyDescent="0.25">
      <c r="A6" s="3" t="s">
        <v>6</v>
      </c>
      <c r="B6" s="83" t="s">
        <v>132</v>
      </c>
      <c r="C6" s="83"/>
      <c r="D6" s="83"/>
      <c r="E6" s="83"/>
      <c r="F6" s="83"/>
      <c r="G6" s="83"/>
      <c r="H6" s="83"/>
      <c r="I6" s="83"/>
      <c r="J6" s="83"/>
      <c r="K6" s="83"/>
      <c r="L6" s="83"/>
      <c r="M6" s="83"/>
      <c r="N6" s="83"/>
    </row>
    <row r="7" spans="1:15" ht="25.5" x14ac:dyDescent="0.25">
      <c r="A7" s="3" t="s">
        <v>8</v>
      </c>
      <c r="B7" s="84" t="s">
        <v>133</v>
      </c>
      <c r="C7" s="84"/>
      <c r="D7" s="84"/>
      <c r="E7" s="84"/>
      <c r="F7" s="84"/>
      <c r="G7" s="84"/>
      <c r="H7" s="84"/>
      <c r="I7" s="84"/>
      <c r="J7" s="84"/>
      <c r="K7" s="84"/>
      <c r="L7" s="4" t="s">
        <v>10</v>
      </c>
      <c r="M7" s="85">
        <v>43101</v>
      </c>
      <c r="N7" s="85"/>
    </row>
    <row r="8" spans="1:15" ht="25.5" x14ac:dyDescent="0.25">
      <c r="A8" s="3" t="s">
        <v>11</v>
      </c>
      <c r="B8" s="86" t="s">
        <v>134</v>
      </c>
      <c r="C8" s="86"/>
      <c r="D8" s="86"/>
      <c r="E8" s="86"/>
      <c r="F8" s="86"/>
      <c r="G8" s="86"/>
      <c r="H8" s="86"/>
      <c r="I8" s="4" t="s">
        <v>13</v>
      </c>
      <c r="J8" s="84" t="s">
        <v>14</v>
      </c>
      <c r="K8" s="84"/>
      <c r="L8" s="4" t="s">
        <v>15</v>
      </c>
      <c r="M8" s="85">
        <v>43465</v>
      </c>
      <c r="N8" s="85"/>
    </row>
    <row r="9" spans="1:15" x14ac:dyDescent="0.25">
      <c r="A9" s="3" t="s">
        <v>16</v>
      </c>
      <c r="B9" s="83" t="s">
        <v>17</v>
      </c>
      <c r="C9" s="83"/>
      <c r="D9" s="83"/>
      <c r="E9" s="83"/>
      <c r="F9" s="83"/>
      <c r="G9" s="83"/>
      <c r="H9" s="83"/>
      <c r="I9" s="83"/>
      <c r="J9" s="83"/>
      <c r="K9" s="83"/>
      <c r="L9" s="83"/>
      <c r="M9" s="83"/>
      <c r="N9" s="83"/>
    </row>
    <row r="10" spans="1:15" x14ac:dyDescent="0.25">
      <c r="A10" s="5"/>
      <c r="B10" s="6"/>
      <c r="C10" s="6"/>
      <c r="D10" s="6"/>
      <c r="E10" s="6"/>
      <c r="F10" s="6"/>
      <c r="G10" s="6"/>
      <c r="H10" s="6"/>
      <c r="I10" s="6"/>
      <c r="J10" s="6"/>
      <c r="K10" s="6"/>
      <c r="L10" s="6"/>
      <c r="M10" s="6"/>
      <c r="N10" s="6"/>
    </row>
    <row r="11" spans="1:15" s="8" customFormat="1" x14ac:dyDescent="0.25">
      <c r="A11" s="88" t="s">
        <v>18</v>
      </c>
      <c r="B11" s="89" t="s">
        <v>19</v>
      </c>
      <c r="C11" s="89"/>
      <c r="D11" s="89"/>
      <c r="E11" s="89"/>
      <c r="F11" s="89"/>
      <c r="G11" s="89"/>
      <c r="H11" s="89"/>
      <c r="I11" s="89"/>
      <c r="J11" s="89"/>
      <c r="K11" s="89"/>
      <c r="L11" s="89"/>
      <c r="M11" s="90" t="s">
        <v>20</v>
      </c>
      <c r="N11" s="90"/>
      <c r="O11" s="7"/>
    </row>
    <row r="12" spans="1:15" s="8" customFormat="1" x14ac:dyDescent="0.25">
      <c r="A12" s="88"/>
      <c r="B12" s="89"/>
      <c r="C12" s="89"/>
      <c r="D12" s="89"/>
      <c r="E12" s="89"/>
      <c r="F12" s="89"/>
      <c r="G12" s="89"/>
      <c r="H12" s="89"/>
      <c r="I12" s="89"/>
      <c r="J12" s="89"/>
      <c r="K12" s="89"/>
      <c r="L12" s="89"/>
      <c r="M12" s="9" t="s">
        <v>21</v>
      </c>
      <c r="N12" s="9" t="s">
        <v>22</v>
      </c>
      <c r="O12" s="7"/>
    </row>
    <row r="13" spans="1:15" s="8" customFormat="1" x14ac:dyDescent="0.25">
      <c r="A13" s="21" t="s">
        <v>135</v>
      </c>
      <c r="B13" s="87" t="s">
        <v>136</v>
      </c>
      <c r="C13" s="87"/>
      <c r="D13" s="87"/>
      <c r="E13" s="87"/>
      <c r="F13" s="87"/>
      <c r="G13" s="87"/>
      <c r="H13" s="87"/>
      <c r="I13" s="87"/>
      <c r="J13" s="87"/>
      <c r="K13" s="87"/>
      <c r="L13" s="87"/>
      <c r="M13" s="11">
        <v>43101</v>
      </c>
      <c r="N13" s="11">
        <v>43465</v>
      </c>
    </row>
    <row r="14" spans="1:15" s="8" customFormat="1" x14ac:dyDescent="0.25">
      <c r="A14" s="21" t="s">
        <v>137</v>
      </c>
      <c r="B14" s="87" t="s">
        <v>138</v>
      </c>
      <c r="C14" s="87"/>
      <c r="D14" s="87"/>
      <c r="E14" s="87"/>
      <c r="F14" s="87"/>
      <c r="G14" s="87"/>
      <c r="H14" s="87"/>
      <c r="I14" s="87"/>
      <c r="J14" s="87"/>
      <c r="K14" s="87"/>
      <c r="L14" s="87"/>
      <c r="M14" s="11">
        <v>43101</v>
      </c>
      <c r="N14" s="11">
        <v>43465</v>
      </c>
    </row>
    <row r="15" spans="1:15" s="8" customFormat="1" x14ac:dyDescent="0.25">
      <c r="A15" s="21" t="s">
        <v>139</v>
      </c>
      <c r="B15" s="87" t="s">
        <v>140</v>
      </c>
      <c r="C15" s="87"/>
      <c r="D15" s="87"/>
      <c r="E15" s="87"/>
      <c r="F15" s="87"/>
      <c r="G15" s="87"/>
      <c r="H15" s="87"/>
      <c r="I15" s="87"/>
      <c r="J15" s="87"/>
      <c r="K15" s="87"/>
      <c r="L15" s="87"/>
      <c r="M15" s="11">
        <v>43101</v>
      </c>
      <c r="N15" s="11">
        <v>43465</v>
      </c>
    </row>
    <row r="16" spans="1:15" s="8" customFormat="1" x14ac:dyDescent="0.25">
      <c r="A16" s="21" t="s">
        <v>141</v>
      </c>
      <c r="B16" s="91" t="s">
        <v>142</v>
      </c>
      <c r="C16" s="92"/>
      <c r="D16" s="92"/>
      <c r="E16" s="92"/>
      <c r="F16" s="92"/>
      <c r="G16" s="92"/>
      <c r="H16" s="92"/>
      <c r="I16" s="92"/>
      <c r="J16" s="92"/>
      <c r="K16" s="92"/>
      <c r="L16" s="93"/>
      <c r="M16" s="11">
        <v>43101</v>
      </c>
      <c r="N16" s="11">
        <v>43465</v>
      </c>
    </row>
    <row r="18" spans="1:14" x14ac:dyDescent="0.25">
      <c r="A18" s="89" t="s">
        <v>59</v>
      </c>
      <c r="B18" s="89"/>
      <c r="C18" s="89"/>
      <c r="D18" s="89"/>
      <c r="E18" s="89"/>
      <c r="F18" s="89"/>
      <c r="G18" s="89"/>
      <c r="H18" s="89"/>
      <c r="I18" s="89"/>
      <c r="J18" s="89"/>
      <c r="K18" s="89"/>
      <c r="L18" s="89"/>
      <c r="M18" s="89"/>
      <c r="N18" s="89"/>
    </row>
    <row r="19" spans="1:14" x14ac:dyDescent="0.25">
      <c r="A19" s="12"/>
      <c r="B19" s="12" t="s">
        <v>60</v>
      </c>
      <c r="C19" s="13">
        <v>43130</v>
      </c>
      <c r="D19" s="13">
        <v>43159</v>
      </c>
      <c r="E19" s="13">
        <v>43189</v>
      </c>
      <c r="F19" s="13">
        <v>43220</v>
      </c>
      <c r="G19" s="13">
        <v>43250</v>
      </c>
      <c r="H19" s="13">
        <v>43281</v>
      </c>
      <c r="I19" s="13">
        <v>43311</v>
      </c>
      <c r="J19" s="13">
        <v>43342</v>
      </c>
      <c r="K19" s="13">
        <v>43373</v>
      </c>
      <c r="L19" s="13">
        <v>43403</v>
      </c>
      <c r="M19" s="13">
        <v>43434</v>
      </c>
      <c r="N19" s="13">
        <v>43464</v>
      </c>
    </row>
    <row r="20" spans="1:14" ht="13.5" customHeight="1" x14ac:dyDescent="0.25">
      <c r="A20" s="14" t="s">
        <v>61</v>
      </c>
      <c r="B20" s="87" t="s">
        <v>143</v>
      </c>
      <c r="C20" s="87"/>
      <c r="D20" s="87"/>
      <c r="E20" s="87"/>
      <c r="F20" s="87"/>
      <c r="G20" s="87"/>
      <c r="H20" s="87"/>
      <c r="I20" s="87"/>
      <c r="J20" s="87"/>
      <c r="K20" s="87"/>
      <c r="L20" s="87"/>
      <c r="M20" s="87"/>
      <c r="N20" s="87"/>
    </row>
    <row r="21" spans="1:14" ht="25.5" x14ac:dyDescent="0.25">
      <c r="A21" s="14" t="s">
        <v>63</v>
      </c>
      <c r="B21" s="87" t="s">
        <v>144</v>
      </c>
      <c r="C21" s="87"/>
      <c r="D21" s="87"/>
      <c r="E21" s="87"/>
      <c r="F21" s="87"/>
      <c r="G21" s="87"/>
      <c r="H21" s="87"/>
      <c r="I21" s="87"/>
      <c r="J21" s="87"/>
      <c r="K21" s="87"/>
      <c r="L21" s="87"/>
      <c r="M21" s="87"/>
      <c r="N21" s="87"/>
    </row>
    <row r="22" spans="1:14" x14ac:dyDescent="0.25">
      <c r="A22" s="14" t="s">
        <v>65</v>
      </c>
      <c r="B22" s="87" t="s">
        <v>145</v>
      </c>
      <c r="C22" s="87"/>
      <c r="D22" s="87"/>
      <c r="E22" s="87"/>
      <c r="F22" s="87"/>
      <c r="G22" s="87"/>
      <c r="H22" s="87"/>
      <c r="I22" s="87"/>
      <c r="J22" s="87"/>
      <c r="K22" s="87"/>
      <c r="L22" s="87"/>
      <c r="M22" s="87"/>
      <c r="N22" s="87"/>
    </row>
    <row r="23" spans="1:14" x14ac:dyDescent="0.25">
      <c r="A23" s="14" t="s">
        <v>67</v>
      </c>
      <c r="B23" s="71"/>
      <c r="C23" s="16">
        <v>0.15</v>
      </c>
      <c r="D23" s="17">
        <v>0.3</v>
      </c>
      <c r="E23" s="17">
        <v>0.4</v>
      </c>
      <c r="F23" s="17">
        <v>0.5</v>
      </c>
      <c r="G23" s="17">
        <v>0.6</v>
      </c>
      <c r="H23" s="17">
        <v>0.7</v>
      </c>
      <c r="I23" s="17">
        <v>0.75</v>
      </c>
      <c r="J23" s="17">
        <v>0.8</v>
      </c>
      <c r="K23" s="17">
        <v>0.85</v>
      </c>
      <c r="L23" s="17">
        <v>0.9</v>
      </c>
      <c r="M23" s="17">
        <v>0.95</v>
      </c>
      <c r="N23" s="17">
        <v>0.996</v>
      </c>
    </row>
    <row r="25" spans="1:14" ht="15" x14ac:dyDescent="0.25">
      <c r="A25" s="20" t="s">
        <v>71</v>
      </c>
      <c r="B25" s="103" t="s">
        <v>72</v>
      </c>
      <c r="C25" s="104"/>
      <c r="D25" s="104"/>
      <c r="E25" s="104"/>
      <c r="F25" s="104"/>
      <c r="G25" s="104"/>
      <c r="H25"/>
    </row>
  </sheetData>
  <mergeCells count="26">
    <mergeCell ref="B22:N22"/>
    <mergeCell ref="B25:G25"/>
    <mergeCell ref="B15:L15"/>
    <mergeCell ref="B16:L16"/>
    <mergeCell ref="A18:N18"/>
    <mergeCell ref="B20:N20"/>
    <mergeCell ref="A11:A12"/>
    <mergeCell ref="B11:L12"/>
    <mergeCell ref="M11:N11"/>
    <mergeCell ref="B13:L13"/>
    <mergeCell ref="B21:N21"/>
    <mergeCell ref="B14:L14"/>
    <mergeCell ref="B5:C5"/>
    <mergeCell ref="B6:N6"/>
    <mergeCell ref="B7:K7"/>
    <mergeCell ref="M7:N7"/>
    <mergeCell ref="B8:H8"/>
    <mergeCell ref="J8:K8"/>
    <mergeCell ref="M8:N8"/>
    <mergeCell ref="B9:N9"/>
    <mergeCell ref="B1:N1"/>
    <mergeCell ref="A2:N2"/>
    <mergeCell ref="A3:B3"/>
    <mergeCell ref="C3:N3"/>
    <mergeCell ref="A4:F4"/>
    <mergeCell ref="G4:N4"/>
  </mergeCells>
  <dataValidations count="13">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6">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1:N21"/>
    <dataValidation allowBlank="1" showInputMessage="1" promptTitle="Describe y explica indicador" prompt="Explica en qué consiste lo que se va a medir y cómo se van a obtener los datos." sqref="B22:N22"/>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allowBlank="1" showInputMessage="1" promptTitle="Descripción de entregable" prompt="Describe aquí en qué consiste el producto, material, servicio o evento derivado del presente proceso o proyecto." sqref="B20:N2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[11]Validaciones!#REF!</xm:f>
          </x14:formula1>
          <xm:sqref>B25:G25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26"/>
  <sheetViews>
    <sheetView zoomScale="110" zoomScaleNormal="110" zoomScaleSheetLayoutView="130" zoomScalePageLayoutView="120" workbookViewId="0">
      <pane ySplit="4" topLeftCell="A5" activePane="bottomLeft" state="frozen"/>
      <selection activeCell="A19" sqref="A19"/>
      <selection pane="bottomLeft" activeCell="A19" sqref="A19"/>
    </sheetView>
  </sheetViews>
  <sheetFormatPr baseColWidth="10" defaultColWidth="10.85546875" defaultRowHeight="15" x14ac:dyDescent="0.25"/>
  <cols>
    <col min="1" max="1" width="15" style="42" customWidth="1"/>
    <col min="2" max="2" width="29.7109375" style="42" customWidth="1"/>
    <col min="3" max="4" width="24.140625" style="42" customWidth="1"/>
    <col min="5" max="5" width="7.42578125" style="42" bestFit="1" customWidth="1"/>
    <col min="6" max="6" width="7.28515625" style="42" bestFit="1" customWidth="1"/>
    <col min="7" max="7" width="5.85546875" style="42" bestFit="1" customWidth="1"/>
    <col min="8" max="9" width="6.5703125" style="42" bestFit="1" customWidth="1"/>
    <col min="10" max="10" width="7.28515625" style="42" bestFit="1" customWidth="1"/>
    <col min="11" max="11" width="5.28515625" style="42" bestFit="1" customWidth="1"/>
    <col min="12" max="12" width="4.85546875" style="42" bestFit="1" customWidth="1"/>
    <col min="13" max="13" width="5.5703125" style="42" bestFit="1" customWidth="1"/>
    <col min="14" max="14" width="5.42578125" style="42" bestFit="1" customWidth="1"/>
    <col min="15" max="15" width="5.140625" style="42" bestFit="1" customWidth="1"/>
    <col min="16" max="16" width="5.5703125" style="42" bestFit="1" customWidth="1"/>
    <col min="17" max="17" width="5.140625" style="42" bestFit="1" customWidth="1"/>
    <col min="18" max="16384" width="10.85546875" style="42"/>
  </cols>
  <sheetData>
    <row r="1" spans="1:17" s="1" customFormat="1" ht="33" customHeight="1" x14ac:dyDescent="0.25">
      <c r="D1" s="28" t="s">
        <v>1</v>
      </c>
      <c r="E1" s="29"/>
      <c r="F1" s="29"/>
      <c r="G1" s="29"/>
      <c r="H1" s="29"/>
      <c r="I1" s="29"/>
      <c r="J1" s="29"/>
      <c r="K1" s="29"/>
      <c r="L1" s="29"/>
      <c r="M1" s="29"/>
      <c r="N1" s="29"/>
      <c r="O1" s="29"/>
      <c r="P1" s="29"/>
      <c r="Q1" s="29"/>
    </row>
    <row r="2" spans="1:17" s="1" customFormat="1" ht="33" customHeight="1" x14ac:dyDescent="0.25">
      <c r="B2" s="30"/>
      <c r="C2" s="30"/>
      <c r="D2" s="30" t="s">
        <v>73</v>
      </c>
      <c r="F2" s="30"/>
      <c r="G2" s="30"/>
      <c r="H2" s="30"/>
      <c r="I2" s="30"/>
      <c r="J2" s="30"/>
      <c r="K2" s="30"/>
      <c r="L2" s="30"/>
      <c r="M2" s="30"/>
      <c r="N2" s="30"/>
      <c r="O2" s="30"/>
      <c r="P2" s="30"/>
      <c r="Q2" s="30"/>
    </row>
    <row r="3" spans="1:17" s="1" customFormat="1" ht="31.5" customHeight="1" x14ac:dyDescent="0.25">
      <c r="A3" s="31" t="s">
        <v>74</v>
      </c>
      <c r="B3" s="31"/>
      <c r="C3" s="108" t="s">
        <v>146</v>
      </c>
      <c r="D3" s="109"/>
      <c r="E3" s="110"/>
      <c r="F3" s="111" t="s">
        <v>76</v>
      </c>
      <c r="G3" s="112"/>
      <c r="H3" s="112"/>
      <c r="I3" s="112"/>
      <c r="J3" s="112"/>
      <c r="K3" s="112"/>
      <c r="L3" s="112"/>
      <c r="M3" s="112"/>
      <c r="N3" s="112"/>
      <c r="O3" s="112"/>
      <c r="P3" s="112"/>
      <c r="Q3" s="112"/>
    </row>
    <row r="4" spans="1:17" s="1" customFormat="1" ht="12.75"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12.75" x14ac:dyDescent="0.25">
      <c r="A5" s="33"/>
      <c r="B5" s="33"/>
      <c r="C5" s="34"/>
      <c r="D5" s="35"/>
      <c r="E5" s="36">
        <f>SUM(F5:Q5)</f>
        <v>0</v>
      </c>
      <c r="F5" s="37"/>
      <c r="G5" s="37"/>
      <c r="H5" s="37"/>
      <c r="I5" s="37"/>
      <c r="J5" s="37"/>
      <c r="K5" s="37"/>
      <c r="L5" s="37"/>
      <c r="M5" s="37"/>
      <c r="N5" s="37"/>
      <c r="O5" s="37"/>
      <c r="P5" s="37"/>
      <c r="Q5" s="37"/>
    </row>
    <row r="6" spans="1:17" s="1" customFormat="1" ht="12.75" x14ac:dyDescent="0.25">
      <c r="A6" s="33"/>
      <c r="B6" s="33"/>
      <c r="C6" s="34"/>
      <c r="D6" s="35"/>
      <c r="E6" s="36">
        <f t="shared" ref="E6:E24" si="0">SUM(F6:Q6)</f>
        <v>0</v>
      </c>
      <c r="F6" s="37"/>
      <c r="G6" s="37"/>
      <c r="H6" s="37"/>
      <c r="I6" s="37"/>
      <c r="J6" s="37"/>
      <c r="K6" s="37"/>
      <c r="L6" s="37"/>
      <c r="M6" s="37"/>
      <c r="N6" s="37"/>
      <c r="O6" s="37"/>
      <c r="P6" s="37"/>
      <c r="Q6" s="37"/>
    </row>
    <row r="7" spans="1:17" s="1" customFormat="1" ht="12.75" x14ac:dyDescent="0.25">
      <c r="A7" s="33"/>
      <c r="B7" s="33"/>
      <c r="C7" s="34"/>
      <c r="D7" s="35"/>
      <c r="E7" s="36">
        <f t="shared" si="0"/>
        <v>0</v>
      </c>
      <c r="F7" s="37"/>
      <c r="G7" s="37"/>
      <c r="H7" s="37"/>
      <c r="I7" s="37"/>
      <c r="J7" s="37"/>
      <c r="K7" s="37"/>
      <c r="L7" s="37"/>
      <c r="M7" s="37"/>
      <c r="N7" s="37"/>
      <c r="O7" s="37"/>
      <c r="P7" s="37"/>
      <c r="Q7" s="37"/>
    </row>
    <row r="8" spans="1:17" s="1" customFormat="1" ht="12.75" x14ac:dyDescent="0.25">
      <c r="A8" s="33"/>
      <c r="B8" s="33"/>
      <c r="C8" s="34"/>
      <c r="D8" s="35"/>
      <c r="E8" s="36">
        <f t="shared" si="0"/>
        <v>0</v>
      </c>
      <c r="F8" s="37"/>
      <c r="G8" s="37"/>
      <c r="H8" s="37"/>
      <c r="I8" s="37"/>
      <c r="J8" s="37"/>
      <c r="K8" s="37"/>
      <c r="L8" s="37"/>
      <c r="M8" s="37"/>
      <c r="N8" s="37"/>
      <c r="O8" s="37"/>
      <c r="P8" s="37"/>
      <c r="Q8" s="37"/>
    </row>
    <row r="9" spans="1:17" s="1" customFormat="1" ht="12.75" x14ac:dyDescent="0.25">
      <c r="A9" s="39"/>
      <c r="B9" s="39"/>
      <c r="C9" s="38"/>
      <c r="D9" s="35"/>
      <c r="E9" s="36">
        <f t="shared" si="0"/>
        <v>0</v>
      </c>
      <c r="F9" s="37"/>
      <c r="G9" s="37"/>
      <c r="H9" s="37"/>
      <c r="I9" s="37"/>
      <c r="J9" s="37"/>
      <c r="K9" s="37"/>
      <c r="L9" s="37"/>
      <c r="M9" s="37"/>
      <c r="N9" s="37"/>
      <c r="O9" s="37"/>
      <c r="P9" s="37"/>
      <c r="Q9" s="37"/>
    </row>
    <row r="10" spans="1:17" s="1" customFormat="1" ht="12.75" x14ac:dyDescent="0.25">
      <c r="A10" s="39"/>
      <c r="B10" s="39"/>
      <c r="C10" s="38"/>
      <c r="D10" s="35"/>
      <c r="E10" s="36">
        <f t="shared" si="0"/>
        <v>0</v>
      </c>
      <c r="F10" s="37"/>
      <c r="G10" s="37"/>
      <c r="H10" s="37"/>
      <c r="I10" s="37"/>
      <c r="J10" s="37"/>
      <c r="K10" s="37"/>
      <c r="L10" s="37"/>
      <c r="M10" s="37"/>
      <c r="N10" s="37"/>
      <c r="O10" s="37"/>
      <c r="P10" s="37"/>
      <c r="Q10" s="37"/>
    </row>
    <row r="11" spans="1:17" s="1" customFormat="1" ht="12.75" x14ac:dyDescent="0.25">
      <c r="A11" s="39"/>
      <c r="B11" s="39"/>
      <c r="C11" s="38"/>
      <c r="D11" s="35"/>
      <c r="E11" s="36">
        <f t="shared" si="0"/>
        <v>0</v>
      </c>
      <c r="F11" s="37"/>
      <c r="G11" s="37"/>
      <c r="H11" s="37"/>
      <c r="I11" s="37"/>
      <c r="J11" s="37"/>
      <c r="K11" s="37"/>
      <c r="L11" s="37"/>
      <c r="M11" s="37"/>
      <c r="N11" s="37"/>
      <c r="O11" s="37"/>
      <c r="P11" s="37"/>
      <c r="Q11" s="37"/>
    </row>
    <row r="12" spans="1:17" s="1" customFormat="1" ht="12.75" x14ac:dyDescent="0.25">
      <c r="A12" s="39"/>
      <c r="B12" s="39"/>
      <c r="C12" s="38"/>
      <c r="D12" s="35"/>
      <c r="E12" s="36">
        <f t="shared" si="0"/>
        <v>0</v>
      </c>
      <c r="F12" s="37"/>
      <c r="G12" s="37"/>
      <c r="H12" s="37"/>
      <c r="I12" s="37"/>
      <c r="J12" s="37"/>
      <c r="K12" s="37"/>
      <c r="L12" s="37"/>
      <c r="M12" s="37"/>
      <c r="N12" s="37"/>
      <c r="O12" s="37"/>
      <c r="P12" s="37"/>
      <c r="Q12" s="37"/>
    </row>
    <row r="13" spans="1:17" s="1" customFormat="1" ht="12.75" x14ac:dyDescent="0.25">
      <c r="A13" s="39"/>
      <c r="B13" s="39"/>
      <c r="C13" s="38"/>
      <c r="D13" s="35"/>
      <c r="E13" s="36">
        <f t="shared" si="0"/>
        <v>0</v>
      </c>
      <c r="F13" s="37"/>
      <c r="G13" s="37"/>
      <c r="H13" s="37"/>
      <c r="I13" s="37"/>
      <c r="J13" s="37"/>
      <c r="K13" s="37"/>
      <c r="L13" s="37"/>
      <c r="M13" s="37"/>
      <c r="N13" s="37"/>
      <c r="O13" s="37"/>
      <c r="P13" s="37"/>
      <c r="Q13" s="37"/>
    </row>
    <row r="14" spans="1:17" s="1" customFormat="1" ht="12.75" x14ac:dyDescent="0.25">
      <c r="A14" s="39"/>
      <c r="B14" s="39"/>
      <c r="C14" s="38"/>
      <c r="D14" s="35"/>
      <c r="E14" s="36">
        <f t="shared" si="0"/>
        <v>0</v>
      </c>
      <c r="F14" s="37"/>
      <c r="G14" s="37"/>
      <c r="H14" s="37"/>
      <c r="I14" s="37"/>
      <c r="J14" s="37"/>
      <c r="K14" s="37"/>
      <c r="L14" s="37"/>
      <c r="M14" s="37"/>
      <c r="N14" s="37"/>
      <c r="O14" s="37"/>
      <c r="P14" s="37"/>
      <c r="Q14" s="37"/>
    </row>
    <row r="15" spans="1:17" s="1" customFormat="1" ht="12.75" x14ac:dyDescent="0.25">
      <c r="A15" s="39"/>
      <c r="B15" s="39"/>
      <c r="C15" s="38"/>
      <c r="D15" s="35"/>
      <c r="E15" s="36">
        <f t="shared" si="0"/>
        <v>0</v>
      </c>
      <c r="F15" s="37"/>
      <c r="G15" s="37"/>
      <c r="H15" s="37"/>
      <c r="I15" s="37"/>
      <c r="J15" s="37"/>
      <c r="K15" s="37"/>
      <c r="L15" s="37"/>
      <c r="M15" s="37"/>
      <c r="N15" s="37"/>
      <c r="O15" s="37"/>
      <c r="P15" s="37"/>
      <c r="Q15" s="37"/>
    </row>
    <row r="16" spans="1:17" s="1" customFormat="1" ht="12.75" x14ac:dyDescent="0.25">
      <c r="A16" s="39"/>
      <c r="B16" s="39"/>
      <c r="C16" s="38"/>
      <c r="D16" s="35"/>
      <c r="E16" s="36">
        <f t="shared" si="0"/>
        <v>0</v>
      </c>
      <c r="F16" s="37"/>
      <c r="G16" s="37"/>
      <c r="H16" s="37"/>
      <c r="I16" s="37"/>
      <c r="J16" s="37"/>
      <c r="K16" s="37"/>
      <c r="L16" s="37"/>
      <c r="M16" s="37"/>
      <c r="N16" s="37"/>
      <c r="O16" s="37"/>
      <c r="P16" s="37"/>
      <c r="Q16" s="37"/>
    </row>
    <row r="17" spans="1:17" s="1" customFormat="1" ht="12.75" x14ac:dyDescent="0.25">
      <c r="A17" s="39"/>
      <c r="B17" s="39"/>
      <c r="C17" s="38"/>
      <c r="D17" s="35"/>
      <c r="E17" s="36">
        <f t="shared" si="0"/>
        <v>0</v>
      </c>
      <c r="F17" s="37"/>
      <c r="G17" s="37"/>
      <c r="H17" s="37"/>
      <c r="I17" s="37"/>
      <c r="J17" s="37"/>
      <c r="K17" s="37"/>
      <c r="L17" s="37"/>
      <c r="M17" s="37"/>
      <c r="N17" s="37"/>
      <c r="O17" s="37"/>
      <c r="P17" s="37"/>
      <c r="Q17" s="37"/>
    </row>
    <row r="18" spans="1:17" s="1" customFormat="1" ht="12.75" x14ac:dyDescent="0.25">
      <c r="A18" s="39"/>
      <c r="B18" s="39"/>
      <c r="C18" s="38"/>
      <c r="D18" s="35"/>
      <c r="E18" s="36">
        <f t="shared" si="0"/>
        <v>0</v>
      </c>
      <c r="F18" s="37"/>
      <c r="G18" s="37"/>
      <c r="H18" s="37"/>
      <c r="I18" s="37"/>
      <c r="J18" s="37"/>
      <c r="K18" s="37"/>
      <c r="L18" s="37"/>
      <c r="M18" s="37"/>
      <c r="N18" s="37"/>
      <c r="O18" s="37"/>
      <c r="P18" s="37"/>
      <c r="Q18" s="37"/>
    </row>
    <row r="19" spans="1:17" s="1" customFormat="1" ht="12.75" x14ac:dyDescent="0.25">
      <c r="A19" s="39"/>
      <c r="B19" s="39"/>
      <c r="C19" s="38"/>
      <c r="D19" s="35"/>
      <c r="E19" s="36">
        <f t="shared" si="0"/>
        <v>0</v>
      </c>
      <c r="F19" s="37"/>
      <c r="G19" s="37"/>
      <c r="H19" s="37"/>
      <c r="I19" s="37"/>
      <c r="J19" s="37"/>
      <c r="K19" s="37"/>
      <c r="L19" s="37"/>
      <c r="M19" s="37"/>
      <c r="N19" s="37"/>
      <c r="O19" s="37"/>
      <c r="P19" s="37"/>
      <c r="Q19" s="37"/>
    </row>
    <row r="20" spans="1:17" s="1" customFormat="1" ht="12.75" x14ac:dyDescent="0.25">
      <c r="A20" s="39"/>
      <c r="B20" s="39"/>
      <c r="C20" s="38"/>
      <c r="D20" s="35"/>
      <c r="E20" s="36">
        <f t="shared" si="0"/>
        <v>0</v>
      </c>
      <c r="F20" s="37"/>
      <c r="G20" s="37"/>
      <c r="H20" s="37"/>
      <c r="I20" s="37"/>
      <c r="J20" s="37"/>
      <c r="K20" s="37"/>
      <c r="L20" s="37"/>
      <c r="M20" s="37"/>
      <c r="N20" s="37"/>
      <c r="O20" s="37"/>
      <c r="P20" s="37"/>
      <c r="Q20" s="37"/>
    </row>
    <row r="21" spans="1:17" s="1" customFormat="1" ht="12.75" x14ac:dyDescent="0.25">
      <c r="A21" s="39"/>
      <c r="B21" s="39"/>
      <c r="C21" s="38"/>
      <c r="D21" s="35"/>
      <c r="E21" s="36">
        <f t="shared" si="0"/>
        <v>0</v>
      </c>
      <c r="F21" s="37"/>
      <c r="G21" s="37"/>
      <c r="H21" s="37"/>
      <c r="I21" s="37"/>
      <c r="J21" s="37"/>
      <c r="K21" s="37"/>
      <c r="L21" s="37"/>
      <c r="M21" s="37"/>
      <c r="N21" s="37"/>
      <c r="O21" s="37"/>
      <c r="P21" s="37"/>
      <c r="Q21" s="37"/>
    </row>
    <row r="22" spans="1:17" s="1" customFormat="1" ht="12.75" x14ac:dyDescent="0.25">
      <c r="A22" s="39"/>
      <c r="B22" s="39"/>
      <c r="C22" s="38"/>
      <c r="D22" s="35"/>
      <c r="E22" s="36">
        <f t="shared" si="0"/>
        <v>0</v>
      </c>
      <c r="F22" s="37"/>
      <c r="G22" s="37"/>
      <c r="H22" s="37"/>
      <c r="I22" s="37"/>
      <c r="J22" s="37"/>
      <c r="K22" s="37"/>
      <c r="L22" s="37"/>
      <c r="M22" s="37"/>
      <c r="N22" s="37"/>
      <c r="O22" s="37"/>
      <c r="P22" s="37"/>
      <c r="Q22" s="37"/>
    </row>
    <row r="23" spans="1:17" s="1" customFormat="1" ht="12.75" x14ac:dyDescent="0.25">
      <c r="A23" s="39"/>
      <c r="B23" s="39"/>
      <c r="C23" s="38"/>
      <c r="D23" s="35"/>
      <c r="E23" s="36">
        <f t="shared" si="0"/>
        <v>0</v>
      </c>
      <c r="F23" s="37"/>
      <c r="G23" s="37"/>
      <c r="H23" s="37"/>
      <c r="I23" s="37"/>
      <c r="J23" s="37"/>
      <c r="K23" s="37"/>
      <c r="L23" s="37"/>
      <c r="M23" s="37"/>
      <c r="N23" s="37"/>
      <c r="O23" s="37"/>
      <c r="P23" s="37"/>
      <c r="Q23" s="37"/>
    </row>
    <row r="24" spans="1:17" s="1" customFormat="1" ht="12.75" x14ac:dyDescent="0.25">
      <c r="A24" s="39"/>
      <c r="B24" s="39"/>
      <c r="C24" s="38"/>
      <c r="D24" s="35"/>
      <c r="E24" s="36">
        <f t="shared" si="0"/>
        <v>0</v>
      </c>
      <c r="F24" s="37"/>
      <c r="G24" s="37"/>
      <c r="H24" s="37"/>
      <c r="I24" s="37"/>
      <c r="J24" s="37"/>
      <c r="K24" s="37"/>
      <c r="L24" s="37"/>
      <c r="M24" s="37"/>
      <c r="N24" s="37"/>
      <c r="O24" s="37"/>
      <c r="P24" s="37"/>
      <c r="Q24" s="37"/>
    </row>
    <row r="25" spans="1:17" s="1" customFormat="1" ht="12.75" x14ac:dyDescent="0.25">
      <c r="E25" s="40"/>
      <c r="F25" s="40"/>
      <c r="G25" s="40"/>
      <c r="H25" s="40"/>
      <c r="I25" s="40"/>
      <c r="J25" s="40"/>
      <c r="K25" s="40"/>
      <c r="L25" s="40"/>
      <c r="M25" s="40"/>
      <c r="N25" s="40"/>
      <c r="O25" s="40"/>
      <c r="P25" s="40"/>
      <c r="Q25" s="40"/>
    </row>
    <row r="26" spans="1:17" s="1" customFormat="1" ht="12.75" x14ac:dyDescent="0.25">
      <c r="E26" s="41">
        <f>SUM(F26:Q26)</f>
        <v>0</v>
      </c>
      <c r="F26" s="41">
        <f>SUM(F5:F24)</f>
        <v>0</v>
      </c>
      <c r="G26" s="41">
        <f t="shared" ref="G26:Q26" si="1">SUM(G5:G24)</f>
        <v>0</v>
      </c>
      <c r="H26" s="41">
        <f t="shared" si="1"/>
        <v>0</v>
      </c>
      <c r="I26" s="41">
        <f t="shared" si="1"/>
        <v>0</v>
      </c>
      <c r="J26" s="41">
        <f t="shared" si="1"/>
        <v>0</v>
      </c>
      <c r="K26" s="41">
        <f t="shared" si="1"/>
        <v>0</v>
      </c>
      <c r="L26" s="41">
        <f t="shared" si="1"/>
        <v>0</v>
      </c>
      <c r="M26" s="41">
        <f t="shared" si="1"/>
        <v>0</v>
      </c>
      <c r="N26" s="41">
        <f t="shared" si="1"/>
        <v>0</v>
      </c>
      <c r="O26" s="41">
        <f t="shared" si="1"/>
        <v>0</v>
      </c>
      <c r="P26" s="41">
        <f t="shared" si="1"/>
        <v>0</v>
      </c>
      <c r="Q26" s="41">
        <f t="shared" si="1"/>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24"/>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D5:D24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48"/>
  <sheetViews>
    <sheetView showGridLines="0" view="pageLayout" topLeftCell="A25" zoomScale="115" zoomScaleNormal="120" zoomScaleSheetLayoutView="115" zoomScalePageLayoutView="115" workbookViewId="0">
      <selection activeCell="H51" sqref="H51"/>
    </sheetView>
  </sheetViews>
  <sheetFormatPr baseColWidth="10" defaultColWidth="9.140625" defaultRowHeight="12.75" x14ac:dyDescent="0.25"/>
  <cols>
    <col min="1" max="1" width="24.28515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3" customHeight="1" x14ac:dyDescent="0.25">
      <c r="B1" s="73" t="s">
        <v>0</v>
      </c>
      <c r="C1" s="73"/>
      <c r="D1" s="73"/>
      <c r="E1" s="73"/>
      <c r="F1" s="73"/>
      <c r="G1" s="73"/>
      <c r="H1" s="73"/>
      <c r="I1" s="73"/>
      <c r="J1" s="73"/>
      <c r="K1" s="73"/>
      <c r="L1" s="73"/>
      <c r="M1" s="73"/>
      <c r="N1" s="73"/>
    </row>
    <row r="2" spans="1:15" ht="15.75" x14ac:dyDescent="0.25">
      <c r="A2" s="74" t="s">
        <v>1</v>
      </c>
      <c r="B2" s="74"/>
      <c r="C2" s="74"/>
      <c r="D2" s="74"/>
      <c r="E2" s="74"/>
      <c r="F2" s="74"/>
      <c r="G2" s="74"/>
      <c r="H2" s="74"/>
      <c r="I2" s="74"/>
      <c r="J2" s="74"/>
      <c r="K2" s="74"/>
      <c r="L2" s="74"/>
      <c r="M2" s="74"/>
      <c r="N2" s="74"/>
    </row>
    <row r="3" spans="1:15" x14ac:dyDescent="0.25">
      <c r="A3" s="75" t="s">
        <v>2</v>
      </c>
      <c r="B3" s="76"/>
      <c r="C3" s="77" t="s">
        <v>147</v>
      </c>
      <c r="D3" s="78"/>
      <c r="E3" s="78"/>
      <c r="F3" s="78"/>
      <c r="G3" s="78"/>
      <c r="H3" s="78"/>
      <c r="I3" s="78"/>
      <c r="J3" s="78"/>
      <c r="K3" s="78"/>
      <c r="L3" s="78"/>
      <c r="M3" s="78"/>
      <c r="N3" s="79"/>
    </row>
    <row r="4" spans="1:15" x14ac:dyDescent="0.25">
      <c r="A4" s="75" t="s">
        <v>4</v>
      </c>
      <c r="B4" s="80"/>
      <c r="C4" s="80"/>
      <c r="D4" s="80"/>
      <c r="E4" s="80"/>
      <c r="F4" s="80"/>
      <c r="G4" s="84" t="s">
        <v>148</v>
      </c>
      <c r="H4" s="84"/>
      <c r="I4" s="84"/>
      <c r="J4" s="84"/>
      <c r="K4" s="84"/>
      <c r="L4" s="84"/>
      <c r="M4" s="84"/>
      <c r="N4" s="84"/>
    </row>
    <row r="5" spans="1:15" x14ac:dyDescent="0.25">
      <c r="A5" s="2"/>
      <c r="B5" s="82"/>
      <c r="C5" s="82"/>
    </row>
    <row r="6" spans="1:15" x14ac:dyDescent="0.25">
      <c r="A6" s="3" t="s">
        <v>6</v>
      </c>
      <c r="B6" s="83" t="s">
        <v>149</v>
      </c>
      <c r="C6" s="83"/>
      <c r="D6" s="83"/>
      <c r="E6" s="83"/>
      <c r="F6" s="83"/>
      <c r="G6" s="83"/>
      <c r="H6" s="83"/>
      <c r="I6" s="83"/>
      <c r="J6" s="83"/>
      <c r="K6" s="83"/>
      <c r="L6" s="83"/>
      <c r="M6" s="83"/>
      <c r="N6" s="83"/>
    </row>
    <row r="7" spans="1:15" ht="25.5" x14ac:dyDescent="0.25">
      <c r="A7" s="3" t="s">
        <v>8</v>
      </c>
      <c r="B7" s="84" t="s">
        <v>150</v>
      </c>
      <c r="C7" s="84"/>
      <c r="D7" s="84"/>
      <c r="E7" s="84"/>
      <c r="F7" s="84"/>
      <c r="G7" s="84"/>
      <c r="H7" s="84"/>
      <c r="I7" s="84"/>
      <c r="J7" s="84"/>
      <c r="K7" s="84"/>
      <c r="L7" s="4" t="s">
        <v>10</v>
      </c>
      <c r="M7" s="85">
        <v>43101</v>
      </c>
      <c r="N7" s="85"/>
    </row>
    <row r="8" spans="1:15" ht="25.5" x14ac:dyDescent="0.25">
      <c r="A8" s="3" t="s">
        <v>11</v>
      </c>
      <c r="B8" s="86" t="s">
        <v>151</v>
      </c>
      <c r="C8" s="86"/>
      <c r="D8" s="86"/>
      <c r="E8" s="86"/>
      <c r="F8" s="86"/>
      <c r="G8" s="86"/>
      <c r="H8" s="86"/>
      <c r="I8" s="4" t="s">
        <v>13</v>
      </c>
      <c r="J8" s="84" t="s">
        <v>152</v>
      </c>
      <c r="K8" s="84"/>
      <c r="L8" s="4" t="s">
        <v>15</v>
      </c>
      <c r="M8" s="85">
        <v>43465</v>
      </c>
      <c r="N8" s="85"/>
    </row>
    <row r="9" spans="1:15" x14ac:dyDescent="0.25">
      <c r="A9" s="3" t="s">
        <v>16</v>
      </c>
      <c r="B9" s="83" t="s">
        <v>17</v>
      </c>
      <c r="C9" s="83"/>
      <c r="D9" s="83"/>
      <c r="E9" s="83"/>
      <c r="F9" s="83"/>
      <c r="G9" s="83"/>
      <c r="H9" s="83"/>
      <c r="I9" s="83"/>
      <c r="J9" s="83"/>
      <c r="K9" s="83"/>
      <c r="L9" s="83"/>
      <c r="M9" s="83"/>
      <c r="N9" s="83"/>
    </row>
    <row r="10" spans="1:15" x14ac:dyDescent="0.25">
      <c r="A10" s="5"/>
      <c r="B10" s="6"/>
      <c r="C10" s="6"/>
      <c r="D10" s="6"/>
      <c r="E10" s="6"/>
      <c r="F10" s="6"/>
      <c r="G10" s="6"/>
      <c r="H10" s="6"/>
      <c r="I10" s="6"/>
      <c r="J10" s="6"/>
      <c r="K10" s="6"/>
      <c r="L10" s="6"/>
      <c r="M10" s="6"/>
      <c r="N10" s="6"/>
    </row>
    <row r="11" spans="1:15" s="8" customFormat="1" x14ac:dyDescent="0.25">
      <c r="A11" s="88" t="s">
        <v>18</v>
      </c>
      <c r="B11" s="89" t="s">
        <v>19</v>
      </c>
      <c r="C11" s="89"/>
      <c r="D11" s="89"/>
      <c r="E11" s="89"/>
      <c r="F11" s="89"/>
      <c r="G11" s="89"/>
      <c r="H11" s="89"/>
      <c r="I11" s="89"/>
      <c r="J11" s="89"/>
      <c r="K11" s="89"/>
      <c r="L11" s="89"/>
      <c r="M11" s="90" t="s">
        <v>20</v>
      </c>
      <c r="N11" s="90"/>
      <c r="O11" s="7"/>
    </row>
    <row r="12" spans="1:15" s="8" customFormat="1" x14ac:dyDescent="0.25">
      <c r="A12" s="88"/>
      <c r="B12" s="89"/>
      <c r="C12" s="89"/>
      <c r="D12" s="89"/>
      <c r="E12" s="89"/>
      <c r="F12" s="89"/>
      <c r="G12" s="89"/>
      <c r="H12" s="89"/>
      <c r="I12" s="89"/>
      <c r="J12" s="89"/>
      <c r="K12" s="89"/>
      <c r="L12" s="89"/>
      <c r="M12" s="9" t="s">
        <v>21</v>
      </c>
      <c r="N12" s="9" t="s">
        <v>22</v>
      </c>
      <c r="O12" s="7"/>
    </row>
    <row r="13" spans="1:15" s="8" customFormat="1" x14ac:dyDescent="0.25">
      <c r="A13" s="21" t="s">
        <v>153</v>
      </c>
      <c r="B13" s="87" t="s">
        <v>154</v>
      </c>
      <c r="C13" s="87"/>
      <c r="D13" s="87"/>
      <c r="E13" s="87"/>
      <c r="F13" s="87"/>
      <c r="G13" s="87"/>
      <c r="H13" s="87"/>
      <c r="I13" s="87"/>
      <c r="J13" s="87"/>
      <c r="K13" s="87"/>
      <c r="L13" s="87"/>
      <c r="M13" s="11">
        <v>43101</v>
      </c>
      <c r="N13" s="11">
        <v>43159</v>
      </c>
    </row>
    <row r="14" spans="1:15" s="8" customFormat="1" x14ac:dyDescent="0.25">
      <c r="A14" s="21" t="s">
        <v>155</v>
      </c>
      <c r="B14" s="87" t="s">
        <v>156</v>
      </c>
      <c r="C14" s="87"/>
      <c r="D14" s="87"/>
      <c r="E14" s="87"/>
      <c r="F14" s="87"/>
      <c r="G14" s="87"/>
      <c r="H14" s="87"/>
      <c r="I14" s="87"/>
      <c r="J14" s="87"/>
      <c r="K14" s="87"/>
      <c r="L14" s="87"/>
      <c r="M14" s="11">
        <v>43101</v>
      </c>
      <c r="N14" s="11">
        <v>43159</v>
      </c>
    </row>
    <row r="15" spans="1:15" s="8" customFormat="1" x14ac:dyDescent="0.25">
      <c r="A15" s="21" t="s">
        <v>157</v>
      </c>
      <c r="B15" s="87" t="s">
        <v>158</v>
      </c>
      <c r="C15" s="87"/>
      <c r="D15" s="87"/>
      <c r="E15" s="87"/>
      <c r="F15" s="87"/>
      <c r="G15" s="87"/>
      <c r="H15" s="87"/>
      <c r="I15" s="87"/>
      <c r="J15" s="87"/>
      <c r="K15" s="87"/>
      <c r="L15" s="87"/>
      <c r="M15" s="11">
        <v>43101</v>
      </c>
      <c r="N15" s="11">
        <v>43159</v>
      </c>
    </row>
    <row r="16" spans="1:15" s="8" customFormat="1" x14ac:dyDescent="0.25">
      <c r="A16" s="21" t="s">
        <v>159</v>
      </c>
      <c r="B16" s="87" t="s">
        <v>160</v>
      </c>
      <c r="C16" s="87"/>
      <c r="D16" s="87"/>
      <c r="E16" s="87"/>
      <c r="F16" s="87"/>
      <c r="G16" s="87"/>
      <c r="H16" s="87"/>
      <c r="I16" s="87"/>
      <c r="J16" s="87"/>
      <c r="K16" s="87"/>
      <c r="L16" s="87"/>
      <c r="M16" s="11">
        <v>43101</v>
      </c>
      <c r="N16" s="11">
        <v>43159</v>
      </c>
    </row>
    <row r="17" spans="1:14" s="8" customFormat="1" x14ac:dyDescent="0.25">
      <c r="A17" s="21" t="s">
        <v>161</v>
      </c>
      <c r="B17" s="87" t="s">
        <v>162</v>
      </c>
      <c r="C17" s="87"/>
      <c r="D17" s="87"/>
      <c r="E17" s="87"/>
      <c r="F17" s="87"/>
      <c r="G17" s="87"/>
      <c r="H17" s="87"/>
      <c r="I17" s="87"/>
      <c r="J17" s="87"/>
      <c r="K17" s="87"/>
      <c r="L17" s="87"/>
      <c r="M17" s="11">
        <v>43101</v>
      </c>
      <c r="N17" s="11">
        <v>43159</v>
      </c>
    </row>
    <row r="18" spans="1:14" s="8" customFormat="1" x14ac:dyDescent="0.25">
      <c r="A18" s="21" t="s">
        <v>163</v>
      </c>
      <c r="B18" s="87" t="s">
        <v>164</v>
      </c>
      <c r="C18" s="87"/>
      <c r="D18" s="87"/>
      <c r="E18" s="87"/>
      <c r="F18" s="87"/>
      <c r="G18" s="87"/>
      <c r="H18" s="87"/>
      <c r="I18" s="87"/>
      <c r="J18" s="87"/>
      <c r="K18" s="87"/>
      <c r="L18" s="87"/>
      <c r="M18" s="11">
        <v>43132</v>
      </c>
      <c r="N18" s="11">
        <v>43159</v>
      </c>
    </row>
    <row r="19" spans="1:14" s="8" customFormat="1" x14ac:dyDescent="0.25">
      <c r="A19" s="21" t="s">
        <v>165</v>
      </c>
      <c r="B19" s="87" t="s">
        <v>166</v>
      </c>
      <c r="C19" s="87"/>
      <c r="D19" s="87"/>
      <c r="E19" s="87"/>
      <c r="F19" s="87"/>
      <c r="G19" s="87"/>
      <c r="H19" s="87"/>
      <c r="I19" s="87"/>
      <c r="J19" s="87"/>
      <c r="K19" s="87"/>
      <c r="L19" s="87"/>
      <c r="M19" s="11">
        <v>43132</v>
      </c>
      <c r="N19" s="11">
        <v>43159</v>
      </c>
    </row>
    <row r="20" spans="1:14" s="8" customFormat="1" x14ac:dyDescent="0.25">
      <c r="A20" s="21" t="s">
        <v>167</v>
      </c>
      <c r="B20" s="87" t="s">
        <v>168</v>
      </c>
      <c r="C20" s="87"/>
      <c r="D20" s="87"/>
      <c r="E20" s="87"/>
      <c r="F20" s="87"/>
      <c r="G20" s="87"/>
      <c r="H20" s="87"/>
      <c r="I20" s="87"/>
      <c r="J20" s="87"/>
      <c r="K20" s="87"/>
      <c r="L20" s="87"/>
      <c r="M20" s="11">
        <v>43191</v>
      </c>
      <c r="N20" s="11">
        <v>43220</v>
      </c>
    </row>
    <row r="21" spans="1:14" s="8" customFormat="1" x14ac:dyDescent="0.25">
      <c r="A21" s="21" t="s">
        <v>169</v>
      </c>
      <c r="B21" s="87" t="s">
        <v>170</v>
      </c>
      <c r="C21" s="87"/>
      <c r="D21" s="87"/>
      <c r="E21" s="87"/>
      <c r="F21" s="87"/>
      <c r="G21" s="87"/>
      <c r="H21" s="87"/>
      <c r="I21" s="87"/>
      <c r="J21" s="87"/>
      <c r="K21" s="87"/>
      <c r="L21" s="87"/>
      <c r="M21" s="11">
        <v>43191</v>
      </c>
      <c r="N21" s="11">
        <v>43220</v>
      </c>
    </row>
    <row r="22" spans="1:14" s="8" customFormat="1" x14ac:dyDescent="0.25">
      <c r="A22" s="21" t="s">
        <v>171</v>
      </c>
      <c r="B22" s="87" t="s">
        <v>172</v>
      </c>
      <c r="C22" s="87"/>
      <c r="D22" s="87"/>
      <c r="E22" s="87"/>
      <c r="F22" s="87"/>
      <c r="G22" s="87"/>
      <c r="H22" s="87"/>
      <c r="I22" s="87"/>
      <c r="J22" s="87"/>
      <c r="K22" s="87"/>
      <c r="L22" s="87"/>
      <c r="M22" s="11">
        <v>43191</v>
      </c>
      <c r="N22" s="11">
        <v>43220</v>
      </c>
    </row>
    <row r="23" spans="1:14" s="8" customFormat="1" x14ac:dyDescent="0.25">
      <c r="A23" s="21" t="s">
        <v>173</v>
      </c>
      <c r="B23" s="87" t="s">
        <v>174</v>
      </c>
      <c r="C23" s="87"/>
      <c r="D23" s="87"/>
      <c r="E23" s="87"/>
      <c r="F23" s="87"/>
      <c r="G23" s="87"/>
      <c r="H23" s="87"/>
      <c r="I23" s="87"/>
      <c r="J23" s="87"/>
      <c r="K23" s="87"/>
      <c r="L23" s="87"/>
      <c r="M23" s="11">
        <v>43282</v>
      </c>
      <c r="N23" s="11">
        <v>43312</v>
      </c>
    </row>
    <row r="24" spans="1:14" s="8" customFormat="1" x14ac:dyDescent="0.25">
      <c r="A24" s="21" t="s">
        <v>175</v>
      </c>
      <c r="B24" s="87" t="s">
        <v>176</v>
      </c>
      <c r="C24" s="87"/>
      <c r="D24" s="87"/>
      <c r="E24" s="87"/>
      <c r="F24" s="87"/>
      <c r="G24" s="87"/>
      <c r="H24" s="87"/>
      <c r="I24" s="87"/>
      <c r="J24" s="87"/>
      <c r="K24" s="87"/>
      <c r="L24" s="87"/>
      <c r="M24" s="11">
        <v>43282</v>
      </c>
      <c r="N24" s="11">
        <v>43312</v>
      </c>
    </row>
    <row r="25" spans="1:14" s="8" customFormat="1" x14ac:dyDescent="0.25">
      <c r="A25" s="21" t="s">
        <v>177</v>
      </c>
      <c r="B25" s="91" t="s">
        <v>178</v>
      </c>
      <c r="C25" s="92"/>
      <c r="D25" s="92"/>
      <c r="E25" s="92"/>
      <c r="F25" s="92"/>
      <c r="G25" s="92"/>
      <c r="H25" s="92"/>
      <c r="I25" s="92"/>
      <c r="J25" s="92"/>
      <c r="K25" s="92"/>
      <c r="L25" s="93"/>
      <c r="M25" s="11">
        <v>43282</v>
      </c>
      <c r="N25" s="11">
        <v>43373</v>
      </c>
    </row>
    <row r="26" spans="1:14" s="8" customFormat="1" x14ac:dyDescent="0.25">
      <c r="A26" s="21" t="s">
        <v>179</v>
      </c>
      <c r="B26" s="87" t="s">
        <v>180</v>
      </c>
      <c r="C26" s="87"/>
      <c r="D26" s="87"/>
      <c r="E26" s="87"/>
      <c r="F26" s="87"/>
      <c r="G26" s="87"/>
      <c r="H26" s="87"/>
      <c r="I26" s="87"/>
      <c r="J26" s="87"/>
      <c r="K26" s="87"/>
      <c r="L26" s="87"/>
      <c r="M26" s="11">
        <v>43282</v>
      </c>
      <c r="N26" s="11">
        <v>43373</v>
      </c>
    </row>
    <row r="27" spans="1:14" s="8" customFormat="1" x14ac:dyDescent="0.25">
      <c r="A27" s="21" t="s">
        <v>181</v>
      </c>
      <c r="B27" s="87" t="s">
        <v>182</v>
      </c>
      <c r="C27" s="87"/>
      <c r="D27" s="87"/>
      <c r="E27" s="87"/>
      <c r="F27" s="87"/>
      <c r="G27" s="87"/>
      <c r="H27" s="87"/>
      <c r="I27" s="87"/>
      <c r="J27" s="87"/>
      <c r="K27" s="87"/>
      <c r="L27" s="87"/>
      <c r="M27" s="11">
        <v>43344</v>
      </c>
      <c r="N27" s="11">
        <v>43434</v>
      </c>
    </row>
    <row r="28" spans="1:14" s="8" customFormat="1" x14ac:dyDescent="0.25">
      <c r="A28" s="21" t="s">
        <v>183</v>
      </c>
      <c r="B28" s="87" t="s">
        <v>184</v>
      </c>
      <c r="C28" s="87"/>
      <c r="D28" s="87"/>
      <c r="E28" s="87"/>
      <c r="F28" s="87"/>
      <c r="G28" s="87"/>
      <c r="H28" s="87"/>
      <c r="I28" s="87"/>
      <c r="J28" s="87"/>
      <c r="K28" s="87"/>
      <c r="L28" s="87"/>
      <c r="M28" s="11">
        <v>43328</v>
      </c>
      <c r="N28" s="11">
        <v>43465</v>
      </c>
    </row>
    <row r="30" spans="1:14" x14ac:dyDescent="0.25">
      <c r="A30" s="89" t="s">
        <v>59</v>
      </c>
      <c r="B30" s="89"/>
      <c r="C30" s="89"/>
      <c r="D30" s="89"/>
      <c r="E30" s="89"/>
      <c r="F30" s="89"/>
      <c r="G30" s="89"/>
      <c r="H30" s="89"/>
      <c r="I30" s="89"/>
      <c r="J30" s="89"/>
      <c r="K30" s="89"/>
      <c r="L30" s="89"/>
      <c r="M30" s="89"/>
      <c r="N30" s="89"/>
    </row>
    <row r="31" spans="1:14" x14ac:dyDescent="0.25">
      <c r="A31" s="12"/>
      <c r="B31" s="12" t="s">
        <v>60</v>
      </c>
      <c r="C31" s="13">
        <v>43130</v>
      </c>
      <c r="D31" s="13">
        <v>43159</v>
      </c>
      <c r="E31" s="13">
        <v>43189</v>
      </c>
      <c r="F31" s="13">
        <v>43220</v>
      </c>
      <c r="G31" s="13">
        <v>43250</v>
      </c>
      <c r="H31" s="13">
        <v>43281</v>
      </c>
      <c r="I31" s="13">
        <v>43311</v>
      </c>
      <c r="J31" s="13">
        <v>43342</v>
      </c>
      <c r="K31" s="13">
        <v>43373</v>
      </c>
      <c r="L31" s="13">
        <v>43403</v>
      </c>
      <c r="M31" s="13">
        <v>43434</v>
      </c>
      <c r="N31" s="13">
        <v>43464</v>
      </c>
    </row>
    <row r="32" spans="1:14" x14ac:dyDescent="0.25">
      <c r="A32" s="14" t="s">
        <v>61</v>
      </c>
      <c r="B32" s="87" t="s">
        <v>185</v>
      </c>
      <c r="C32" s="87"/>
      <c r="D32" s="87"/>
      <c r="E32" s="87"/>
      <c r="F32" s="87"/>
      <c r="G32" s="87"/>
      <c r="H32" s="87"/>
      <c r="I32" s="87"/>
      <c r="J32" s="87"/>
      <c r="K32" s="87"/>
      <c r="L32" s="87"/>
      <c r="M32" s="87"/>
      <c r="N32" s="87"/>
    </row>
    <row r="33" spans="1:14" ht="25.5" x14ac:dyDescent="0.25">
      <c r="A33" s="14" t="s">
        <v>63</v>
      </c>
      <c r="B33" s="87" t="s">
        <v>186</v>
      </c>
      <c r="C33" s="87"/>
      <c r="D33" s="87"/>
      <c r="E33" s="87"/>
      <c r="F33" s="87"/>
      <c r="G33" s="87"/>
      <c r="H33" s="87"/>
      <c r="I33" s="87"/>
      <c r="J33" s="87"/>
      <c r="K33" s="87"/>
      <c r="L33" s="87"/>
      <c r="M33" s="87"/>
      <c r="N33" s="87"/>
    </row>
    <row r="34" spans="1:14" ht="25.5" x14ac:dyDescent="0.25">
      <c r="A34" s="14" t="s">
        <v>65</v>
      </c>
      <c r="B34" s="87" t="s">
        <v>187</v>
      </c>
      <c r="C34" s="87"/>
      <c r="D34" s="87"/>
      <c r="E34" s="87"/>
      <c r="F34" s="87"/>
      <c r="G34" s="87"/>
      <c r="H34" s="87"/>
      <c r="I34" s="87"/>
      <c r="J34" s="87"/>
      <c r="K34" s="87"/>
      <c r="L34" s="87"/>
      <c r="M34" s="87"/>
      <c r="N34" s="87"/>
    </row>
    <row r="35" spans="1:14" x14ac:dyDescent="0.25">
      <c r="A35" s="14" t="s">
        <v>67</v>
      </c>
      <c r="B35" s="71"/>
      <c r="C35" s="17">
        <v>0.5</v>
      </c>
      <c r="D35" s="17">
        <v>1</v>
      </c>
      <c r="E35" s="17"/>
      <c r="F35" s="17"/>
      <c r="G35" s="17"/>
      <c r="H35" s="17"/>
      <c r="I35" s="17"/>
      <c r="J35" s="17"/>
      <c r="K35" s="17"/>
      <c r="L35" s="17"/>
      <c r="M35" s="17"/>
      <c r="N35" s="17"/>
    </row>
    <row r="36" spans="1:14" x14ac:dyDescent="0.25">
      <c r="A36" s="5"/>
      <c r="B36" s="6"/>
      <c r="C36" s="24"/>
      <c r="D36" s="24"/>
      <c r="E36" s="24"/>
      <c r="F36" s="24"/>
      <c r="G36" s="24"/>
      <c r="H36" s="24"/>
      <c r="I36" s="24"/>
      <c r="J36" s="24"/>
      <c r="K36" s="24"/>
      <c r="L36" s="24"/>
      <c r="M36" s="24"/>
      <c r="N36" s="24"/>
    </row>
    <row r="37" spans="1:14" x14ac:dyDescent="0.25">
      <c r="A37" s="5"/>
      <c r="B37" s="6"/>
      <c r="C37" s="24"/>
      <c r="D37" s="24"/>
      <c r="E37" s="24"/>
      <c r="F37" s="24"/>
      <c r="G37" s="24"/>
      <c r="H37" s="24"/>
      <c r="I37" s="24"/>
      <c r="J37" s="24"/>
      <c r="K37" s="24"/>
      <c r="L37" s="24"/>
      <c r="M37" s="24"/>
      <c r="N37" s="24"/>
    </row>
    <row r="38" spans="1:14" x14ac:dyDescent="0.25">
      <c r="A38" s="5"/>
      <c r="B38" s="6"/>
      <c r="C38" s="24"/>
      <c r="D38" s="24"/>
      <c r="E38" s="24"/>
      <c r="F38" s="24"/>
      <c r="G38" s="24"/>
      <c r="H38" s="24"/>
      <c r="I38" s="24"/>
      <c r="J38" s="24"/>
      <c r="K38" s="24"/>
      <c r="L38" s="24"/>
      <c r="M38" s="24"/>
      <c r="N38" s="24"/>
    </row>
    <row r="39" spans="1:14" x14ac:dyDescent="0.25">
      <c r="A39" s="5"/>
      <c r="B39" s="6"/>
      <c r="C39" s="24"/>
      <c r="D39" s="24"/>
      <c r="E39" s="24"/>
      <c r="F39" s="24"/>
      <c r="G39" s="24"/>
      <c r="H39" s="24"/>
      <c r="I39" s="24"/>
      <c r="J39" s="24"/>
      <c r="K39" s="24"/>
      <c r="L39" s="24"/>
      <c r="M39" s="24"/>
      <c r="N39" s="24"/>
    </row>
    <row r="40" spans="1:14" x14ac:dyDescent="0.25">
      <c r="A40" s="131"/>
      <c r="B40" s="131"/>
      <c r="C40" s="131"/>
      <c r="D40" s="131"/>
      <c r="E40" s="131"/>
      <c r="F40" s="131"/>
      <c r="G40" s="131"/>
      <c r="H40" s="131"/>
      <c r="I40" s="131"/>
      <c r="J40" s="131"/>
      <c r="K40" s="131"/>
      <c r="L40" s="131"/>
      <c r="M40" s="131"/>
      <c r="N40" s="131"/>
    </row>
    <row r="41" spans="1:14" x14ac:dyDescent="0.25">
      <c r="A41" s="89" t="s">
        <v>59</v>
      </c>
      <c r="B41" s="89"/>
      <c r="C41" s="89"/>
      <c r="D41" s="89"/>
      <c r="E41" s="89"/>
      <c r="F41" s="89"/>
      <c r="G41" s="89"/>
      <c r="H41" s="89"/>
      <c r="I41" s="89"/>
      <c r="J41" s="89"/>
      <c r="K41" s="89"/>
      <c r="L41" s="89"/>
      <c r="M41" s="89"/>
      <c r="N41" s="89"/>
    </row>
    <row r="42" spans="1:14" x14ac:dyDescent="0.25">
      <c r="A42" s="12"/>
      <c r="B42" s="12" t="s">
        <v>60</v>
      </c>
      <c r="C42" s="13">
        <v>43130</v>
      </c>
      <c r="D42" s="13">
        <v>43159</v>
      </c>
      <c r="E42" s="13">
        <v>43189</v>
      </c>
      <c r="F42" s="13">
        <v>43220</v>
      </c>
      <c r="G42" s="13">
        <v>43250</v>
      </c>
      <c r="H42" s="13">
        <v>43281</v>
      </c>
      <c r="I42" s="13">
        <v>43311</v>
      </c>
      <c r="J42" s="13">
        <v>43342</v>
      </c>
      <c r="K42" s="13">
        <v>43373</v>
      </c>
      <c r="L42" s="13">
        <v>43403</v>
      </c>
      <c r="M42" s="13">
        <v>43434</v>
      </c>
      <c r="N42" s="13">
        <v>43464</v>
      </c>
    </row>
    <row r="43" spans="1:14" x14ac:dyDescent="0.25">
      <c r="A43" s="14" t="s">
        <v>61</v>
      </c>
      <c r="B43" s="87" t="s">
        <v>188</v>
      </c>
      <c r="C43" s="87"/>
      <c r="D43" s="87"/>
      <c r="E43" s="87"/>
      <c r="F43" s="87"/>
      <c r="G43" s="87"/>
      <c r="H43" s="87"/>
      <c r="I43" s="87"/>
      <c r="J43" s="87"/>
      <c r="K43" s="87"/>
      <c r="L43" s="87"/>
      <c r="M43" s="87"/>
      <c r="N43" s="87"/>
    </row>
    <row r="44" spans="1:14" ht="25.5" x14ac:dyDescent="0.25">
      <c r="A44" s="14" t="s">
        <v>63</v>
      </c>
      <c r="B44" s="87" t="s">
        <v>189</v>
      </c>
      <c r="C44" s="87"/>
      <c r="D44" s="87"/>
      <c r="E44" s="87"/>
      <c r="F44" s="87"/>
      <c r="G44" s="87"/>
      <c r="H44" s="87"/>
      <c r="I44" s="87"/>
      <c r="J44" s="87"/>
      <c r="K44" s="87"/>
      <c r="L44" s="87"/>
      <c r="M44" s="87"/>
      <c r="N44" s="87"/>
    </row>
    <row r="45" spans="1:14" ht="25.5" x14ac:dyDescent="0.25">
      <c r="A45" s="14" t="s">
        <v>65</v>
      </c>
      <c r="B45" s="87" t="s">
        <v>190</v>
      </c>
      <c r="C45" s="87"/>
      <c r="D45" s="87"/>
      <c r="E45" s="87"/>
      <c r="F45" s="87"/>
      <c r="G45" s="87"/>
      <c r="H45" s="87"/>
      <c r="I45" s="87"/>
      <c r="J45" s="87"/>
      <c r="K45" s="87"/>
      <c r="L45" s="87"/>
      <c r="M45" s="87"/>
      <c r="N45" s="87"/>
    </row>
    <row r="46" spans="1:14" x14ac:dyDescent="0.25">
      <c r="A46" s="14" t="s">
        <v>67</v>
      </c>
      <c r="B46" s="71"/>
      <c r="C46" s="17"/>
      <c r="D46" s="22"/>
      <c r="E46" s="17"/>
      <c r="F46" s="17"/>
      <c r="G46" s="17"/>
      <c r="H46" s="17"/>
      <c r="I46" s="17">
        <v>0.1</v>
      </c>
      <c r="J46" s="17">
        <v>0.3</v>
      </c>
      <c r="K46" s="17">
        <v>0.5</v>
      </c>
      <c r="L46" s="17">
        <v>0.7</v>
      </c>
      <c r="M46" s="17">
        <v>0.8</v>
      </c>
      <c r="N46" s="17">
        <v>0.9</v>
      </c>
    </row>
    <row r="48" spans="1:14" ht="15" x14ac:dyDescent="0.25">
      <c r="A48" s="20" t="s">
        <v>71</v>
      </c>
      <c r="B48" s="103" t="s">
        <v>72</v>
      </c>
      <c r="C48" s="104"/>
      <c r="D48" s="104"/>
      <c r="E48" s="104"/>
      <c r="F48" s="104"/>
      <c r="G48" s="104"/>
      <c r="H48"/>
    </row>
  </sheetData>
  <mergeCells count="42">
    <mergeCell ref="A41:N41"/>
    <mergeCell ref="B43:N43"/>
    <mergeCell ref="B44:N44"/>
    <mergeCell ref="B45:N45"/>
    <mergeCell ref="B48:G48"/>
    <mergeCell ref="B34:N34"/>
    <mergeCell ref="B21:L21"/>
    <mergeCell ref="B22:L22"/>
    <mergeCell ref="B23:L23"/>
    <mergeCell ref="B24:L24"/>
    <mergeCell ref="B25:L25"/>
    <mergeCell ref="B26:L26"/>
    <mergeCell ref="B27:L27"/>
    <mergeCell ref="B28:L28"/>
    <mergeCell ref="A30:N30"/>
    <mergeCell ref="B32:N32"/>
    <mergeCell ref="B33:N33"/>
    <mergeCell ref="B20:L20"/>
    <mergeCell ref="B9:N9"/>
    <mergeCell ref="A11:A12"/>
    <mergeCell ref="B11:L12"/>
    <mergeCell ref="M11:N11"/>
    <mergeCell ref="B13:L13"/>
    <mergeCell ref="B14:L14"/>
    <mergeCell ref="B15:L15"/>
    <mergeCell ref="B16:L16"/>
    <mergeCell ref="B17:L17"/>
    <mergeCell ref="B18:L18"/>
    <mergeCell ref="B19:L19"/>
    <mergeCell ref="B5:C5"/>
    <mergeCell ref="B6:N6"/>
    <mergeCell ref="B7:K7"/>
    <mergeCell ref="M7:N7"/>
    <mergeCell ref="B8:H8"/>
    <mergeCell ref="J8:K8"/>
    <mergeCell ref="M8:N8"/>
    <mergeCell ref="B1:N1"/>
    <mergeCell ref="A2:N2"/>
    <mergeCell ref="A3:B3"/>
    <mergeCell ref="C3:N3"/>
    <mergeCell ref="A4:F4"/>
    <mergeCell ref="G4:N4"/>
  </mergeCells>
  <dataValidations disablePrompts="1"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28">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43:N43"/>
    <dataValidation allowBlank="1" showInputMessage="1" promptTitle="Nombra el indicador de desempeño" prompt="Tasa de cumplimiento, porcentaje, memoria de evento, evento realizado, reporte de investigación, número de personas capacitadas, etc. " sqref="B33:N33 B44:N44"/>
    <dataValidation allowBlank="1" showInputMessage="1" promptTitle="Describe y explica indicador" prompt="Explica en qué consiste lo que se va a medir y cómo se van a obtener los datos." sqref="B34:N34 B45:N45"/>
    <dataValidation allowBlank="1" showInputMessage="1" promptTitle="Siglas junto a numero progresivo" prompt="Anota aquí siglas de tu área a la izquierda y un número con dos digitos a la derecha p.e. Dirección de Participación Ciudadana: DPC01 Contraloria General: CG01 " sqref="A13:A28"/>
    <dataValidation allowBlank="1" showInputMessage="1" promptTitle="Descripción de entregable" prompt="Describe aquí en qué consiste el producto, material, servicio o evento derivado del presente proceso o proyecto." sqref="B32:N32"/>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[12]Validaciones!#REF!</xm:f>
          </x14:formula1>
          <xm:sqref>B48:G48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5"/>
  <sheetViews>
    <sheetView zoomScale="110" zoomScaleNormal="110" zoomScaleSheetLayoutView="130" zoomScalePageLayoutView="120" workbookViewId="0">
      <pane ySplit="4" topLeftCell="A8" activePane="bottomLeft" state="frozen"/>
      <selection activeCell="A19" sqref="A19"/>
      <selection pane="bottomLeft" activeCell="A19" sqref="A19"/>
    </sheetView>
  </sheetViews>
  <sheetFormatPr baseColWidth="10" defaultColWidth="10.85546875" defaultRowHeight="15" x14ac:dyDescent="0.25"/>
  <cols>
    <col min="1" max="1" width="13.42578125" style="42" customWidth="1"/>
    <col min="2" max="2" width="29.7109375" style="42" customWidth="1"/>
    <col min="3" max="4" width="24.140625" style="42" customWidth="1"/>
    <col min="5" max="5" width="8.42578125" style="42" bestFit="1" customWidth="1"/>
    <col min="6" max="6" width="6.5703125" style="42" bestFit="1" customWidth="1"/>
    <col min="7" max="7" width="8.42578125" style="42" bestFit="1" customWidth="1"/>
    <col min="8" max="8" width="6.5703125" style="42" bestFit="1" customWidth="1"/>
    <col min="9" max="9" width="8.42578125" style="42" bestFit="1" customWidth="1"/>
    <col min="10" max="10" width="5.5703125" style="42" bestFit="1" customWidth="1"/>
    <col min="11" max="11" width="5" style="42" bestFit="1" customWidth="1"/>
    <col min="12" max="13" width="6.5703125" style="42" bestFit="1" customWidth="1"/>
    <col min="14" max="14" width="5.42578125" style="42" bestFit="1" customWidth="1"/>
    <col min="15" max="15" width="5.140625" style="42" bestFit="1" customWidth="1"/>
    <col min="16" max="16" width="5.5703125" style="42" bestFit="1" customWidth="1"/>
    <col min="17" max="17" width="5.140625" style="42" bestFit="1" customWidth="1"/>
    <col min="18" max="16384" width="10.85546875" style="42"/>
  </cols>
  <sheetData>
    <row r="1" spans="1:17" s="1" customFormat="1" ht="33" customHeight="1" x14ac:dyDescent="0.25">
      <c r="D1" s="28" t="s">
        <v>1</v>
      </c>
      <c r="E1" s="29"/>
      <c r="F1" s="29"/>
      <c r="G1" s="29"/>
      <c r="H1" s="29"/>
      <c r="I1" s="29"/>
      <c r="J1" s="29"/>
      <c r="K1" s="29"/>
      <c r="L1" s="29"/>
      <c r="M1" s="29"/>
      <c r="N1" s="29"/>
      <c r="O1" s="29"/>
      <c r="P1" s="29"/>
      <c r="Q1" s="29"/>
    </row>
    <row r="2" spans="1:17" s="1" customFormat="1" ht="33" customHeight="1" x14ac:dyDescent="0.25">
      <c r="B2" s="30"/>
      <c r="C2" s="30"/>
      <c r="D2" s="30" t="s">
        <v>73</v>
      </c>
      <c r="F2" s="30"/>
      <c r="G2" s="30"/>
      <c r="H2" s="30"/>
      <c r="I2" s="30"/>
      <c r="J2" s="30"/>
      <c r="K2" s="30"/>
      <c r="L2" s="30"/>
      <c r="M2" s="30"/>
      <c r="N2" s="30"/>
      <c r="O2" s="30"/>
      <c r="P2" s="30"/>
      <c r="Q2" s="30"/>
    </row>
    <row r="3" spans="1:17" s="1" customFormat="1" ht="31.5" customHeight="1" x14ac:dyDescent="0.25">
      <c r="A3" s="31" t="s">
        <v>74</v>
      </c>
      <c r="B3" s="31"/>
      <c r="C3" s="108" t="s">
        <v>191</v>
      </c>
      <c r="D3" s="109"/>
      <c r="E3" s="110"/>
      <c r="F3" s="111" t="s">
        <v>76</v>
      </c>
      <c r="G3" s="112"/>
      <c r="H3" s="112"/>
      <c r="I3" s="112"/>
      <c r="J3" s="112"/>
      <c r="K3" s="112"/>
      <c r="L3" s="112"/>
      <c r="M3" s="112"/>
      <c r="N3" s="112"/>
      <c r="O3" s="112"/>
      <c r="P3" s="112"/>
      <c r="Q3" s="112"/>
    </row>
    <row r="4" spans="1:17" s="1" customFormat="1" ht="12.75"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38.25" customHeight="1" x14ac:dyDescent="0.25">
      <c r="A5" s="33" t="s">
        <v>157</v>
      </c>
      <c r="B5" s="33" t="s">
        <v>158</v>
      </c>
      <c r="C5" s="34" t="s">
        <v>122</v>
      </c>
      <c r="D5" s="35" t="s">
        <v>123</v>
      </c>
      <c r="E5" s="36">
        <f>SUM(F5:Q5)</f>
        <v>175000</v>
      </c>
      <c r="F5" s="37">
        <v>35000</v>
      </c>
      <c r="G5" s="37">
        <v>35000</v>
      </c>
      <c r="H5" s="37">
        <v>35000</v>
      </c>
      <c r="I5" s="37"/>
      <c r="J5" s="37"/>
      <c r="K5" s="37"/>
      <c r="L5" s="37">
        <v>35000</v>
      </c>
      <c r="M5" s="37">
        <v>35000</v>
      </c>
      <c r="N5" s="37"/>
      <c r="O5" s="37"/>
      <c r="P5" s="37"/>
      <c r="Q5" s="37"/>
    </row>
    <row r="6" spans="1:17" s="1" customFormat="1" ht="38.25" x14ac:dyDescent="0.25">
      <c r="A6" s="33" t="s">
        <v>157</v>
      </c>
      <c r="B6" s="33"/>
      <c r="C6" s="34" t="s">
        <v>124</v>
      </c>
      <c r="D6" s="35" t="s">
        <v>125</v>
      </c>
      <c r="E6" s="36">
        <f t="shared" ref="E6:E13" si="0">SUM(F6:Q6)</f>
        <v>50000</v>
      </c>
      <c r="F6" s="37">
        <v>10000</v>
      </c>
      <c r="G6" s="37">
        <v>10000</v>
      </c>
      <c r="H6" s="37">
        <v>10000</v>
      </c>
      <c r="I6" s="37"/>
      <c r="J6" s="37"/>
      <c r="K6" s="37"/>
      <c r="L6" s="37">
        <v>10000</v>
      </c>
      <c r="M6" s="37">
        <v>10000</v>
      </c>
      <c r="N6" s="37"/>
      <c r="O6" s="37"/>
      <c r="P6" s="37"/>
      <c r="Q6" s="37"/>
    </row>
    <row r="7" spans="1:17" s="1" customFormat="1" ht="38.25" x14ac:dyDescent="0.25">
      <c r="A7" s="10" t="s">
        <v>163</v>
      </c>
      <c r="B7" s="33" t="s">
        <v>164</v>
      </c>
      <c r="C7" s="38" t="s">
        <v>122</v>
      </c>
      <c r="D7" s="35" t="s">
        <v>123</v>
      </c>
      <c r="E7" s="36">
        <f t="shared" si="0"/>
        <v>450000</v>
      </c>
      <c r="F7" s="37"/>
      <c r="G7" s="37">
        <v>450000</v>
      </c>
      <c r="H7" s="37"/>
      <c r="I7" s="37"/>
      <c r="J7" s="37"/>
      <c r="K7" s="37"/>
      <c r="L7" s="37"/>
      <c r="M7" s="37"/>
      <c r="N7" s="37"/>
      <c r="O7" s="37"/>
      <c r="P7" s="37"/>
      <c r="Q7" s="37"/>
    </row>
    <row r="8" spans="1:17" s="1" customFormat="1" ht="38.25" x14ac:dyDescent="0.25">
      <c r="A8" s="10" t="s">
        <v>163</v>
      </c>
      <c r="B8" s="39"/>
      <c r="C8" s="38" t="s">
        <v>124</v>
      </c>
      <c r="D8" s="35" t="s">
        <v>125</v>
      </c>
      <c r="E8" s="36">
        <f t="shared" si="0"/>
        <v>350000</v>
      </c>
      <c r="F8" s="37"/>
      <c r="G8" s="37">
        <v>350000</v>
      </c>
      <c r="H8" s="37"/>
      <c r="I8" s="37"/>
      <c r="J8" s="37"/>
      <c r="K8" s="37"/>
      <c r="L8" s="37"/>
      <c r="M8" s="37"/>
      <c r="N8" s="37"/>
      <c r="O8" s="37"/>
      <c r="P8" s="37"/>
      <c r="Q8" s="37"/>
    </row>
    <row r="9" spans="1:17" s="1" customFormat="1" ht="25.5" x14ac:dyDescent="0.25">
      <c r="A9" s="10" t="s">
        <v>163</v>
      </c>
      <c r="B9" s="39"/>
      <c r="C9" s="38" t="s">
        <v>126</v>
      </c>
      <c r="D9" s="35" t="s">
        <v>127</v>
      </c>
      <c r="E9" s="36">
        <f t="shared" si="0"/>
        <v>200000</v>
      </c>
      <c r="F9" s="37"/>
      <c r="G9" s="37">
        <v>200000</v>
      </c>
      <c r="H9" s="37"/>
      <c r="I9" s="37"/>
      <c r="J9" s="37"/>
      <c r="K9" s="37"/>
      <c r="L9" s="37"/>
      <c r="M9" s="37"/>
      <c r="N9" s="37"/>
      <c r="O9" s="37"/>
      <c r="P9" s="37"/>
      <c r="Q9" s="37"/>
    </row>
    <row r="10" spans="1:17" s="1" customFormat="1" ht="38.25" x14ac:dyDescent="0.25">
      <c r="A10" s="39" t="s">
        <v>167</v>
      </c>
      <c r="B10" s="39" t="s">
        <v>168</v>
      </c>
      <c r="C10" s="38" t="s">
        <v>122</v>
      </c>
      <c r="D10" s="35" t="s">
        <v>123</v>
      </c>
      <c r="E10" s="36">
        <f t="shared" si="0"/>
        <v>450000</v>
      </c>
      <c r="F10" s="37"/>
      <c r="G10" s="15"/>
      <c r="H10" s="37"/>
      <c r="I10" s="37">
        <v>450000</v>
      </c>
      <c r="J10" s="37"/>
      <c r="K10" s="37"/>
      <c r="L10" s="37"/>
      <c r="M10" s="37"/>
      <c r="N10" s="37"/>
      <c r="O10" s="37"/>
      <c r="P10" s="37"/>
      <c r="Q10" s="37"/>
    </row>
    <row r="11" spans="1:17" s="1" customFormat="1" ht="38.25" x14ac:dyDescent="0.25">
      <c r="A11" s="39" t="s">
        <v>167</v>
      </c>
      <c r="B11" s="39"/>
      <c r="C11" s="38" t="s">
        <v>124</v>
      </c>
      <c r="D11" s="35" t="s">
        <v>125</v>
      </c>
      <c r="E11" s="36">
        <f t="shared" si="0"/>
        <v>350000</v>
      </c>
      <c r="F11" s="37"/>
      <c r="G11" s="15"/>
      <c r="H11" s="37"/>
      <c r="I11" s="37">
        <v>350000</v>
      </c>
      <c r="J11" s="37"/>
      <c r="K11" s="37"/>
      <c r="L11" s="37"/>
      <c r="M11" s="37"/>
      <c r="N11" s="37"/>
      <c r="O11" s="37"/>
      <c r="P11" s="37"/>
      <c r="Q11" s="37"/>
    </row>
    <row r="12" spans="1:17" s="1" customFormat="1" ht="25.5" x14ac:dyDescent="0.25">
      <c r="A12" s="39" t="s">
        <v>167</v>
      </c>
      <c r="B12" s="39"/>
      <c r="C12" s="38" t="s">
        <v>126</v>
      </c>
      <c r="D12" s="35" t="s">
        <v>127</v>
      </c>
      <c r="E12" s="36">
        <f t="shared" si="0"/>
        <v>200000</v>
      </c>
      <c r="F12" s="37"/>
      <c r="G12" s="15"/>
      <c r="H12" s="37"/>
      <c r="I12" s="37">
        <v>200000</v>
      </c>
      <c r="J12" s="37"/>
      <c r="K12" s="37"/>
      <c r="L12" s="37"/>
      <c r="M12" s="37"/>
      <c r="N12" s="37"/>
      <c r="O12" s="37"/>
      <c r="P12" s="37"/>
      <c r="Q12" s="37"/>
    </row>
    <row r="13" spans="1:17" s="1" customFormat="1" ht="12.75" x14ac:dyDescent="0.25">
      <c r="A13" s="39"/>
      <c r="B13" s="39"/>
      <c r="C13" s="38"/>
      <c r="D13" s="35"/>
      <c r="E13" s="36">
        <f t="shared" si="0"/>
        <v>0</v>
      </c>
      <c r="F13" s="37"/>
      <c r="G13" s="37"/>
      <c r="H13" s="37"/>
      <c r="I13" s="37"/>
      <c r="J13" s="37"/>
      <c r="K13" s="37"/>
      <c r="L13" s="37"/>
      <c r="M13" s="37"/>
      <c r="N13" s="37"/>
      <c r="O13" s="37"/>
      <c r="P13" s="37"/>
      <c r="Q13" s="37"/>
    </row>
    <row r="14" spans="1:17" s="1" customFormat="1" ht="12.75" x14ac:dyDescent="0.25">
      <c r="E14" s="40"/>
      <c r="F14" s="40"/>
      <c r="G14" s="40"/>
      <c r="H14" s="40"/>
      <c r="I14" s="40"/>
      <c r="J14" s="40"/>
      <c r="K14" s="40"/>
      <c r="L14" s="40"/>
      <c r="M14" s="40"/>
      <c r="N14" s="40"/>
      <c r="O14" s="40"/>
      <c r="P14" s="40"/>
      <c r="Q14" s="40"/>
    </row>
    <row r="15" spans="1:17" s="1" customFormat="1" ht="12.75" x14ac:dyDescent="0.25">
      <c r="E15" s="41">
        <f>SUM(F15:Q15)</f>
        <v>2225000</v>
      </c>
      <c r="F15" s="41">
        <f t="shared" ref="F15:Q15" si="1">SUM(F5:F13)</f>
        <v>45000</v>
      </c>
      <c r="G15" s="41">
        <f t="shared" si="1"/>
        <v>1045000</v>
      </c>
      <c r="H15" s="41">
        <f t="shared" si="1"/>
        <v>45000</v>
      </c>
      <c r="I15" s="41">
        <f t="shared" si="1"/>
        <v>1000000</v>
      </c>
      <c r="J15" s="41">
        <f t="shared" si="1"/>
        <v>0</v>
      </c>
      <c r="K15" s="41">
        <f t="shared" si="1"/>
        <v>0</v>
      </c>
      <c r="L15" s="41">
        <f t="shared" si="1"/>
        <v>45000</v>
      </c>
      <c r="M15" s="41">
        <f t="shared" si="1"/>
        <v>45000</v>
      </c>
      <c r="N15" s="41">
        <f t="shared" si="1"/>
        <v>0</v>
      </c>
      <c r="O15" s="41">
        <f t="shared" si="1"/>
        <v>0</v>
      </c>
      <c r="P15" s="41">
        <f t="shared" si="1"/>
        <v>0</v>
      </c>
      <c r="Q15" s="41">
        <f t="shared" si="1"/>
        <v>0</v>
      </c>
    </row>
  </sheetData>
  <mergeCells count="2">
    <mergeCell ref="C3:E3"/>
    <mergeCell ref="F3:Q3"/>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7:A9"/>
    <dataValidation allowBlank="1" showInputMessage="1" promptTitle="Nombre corto de lo que necesitas" prompt="Anota aquí el nombre común del bien o servicio que necesitas, p.e. gasolina, toner, papel, hospedaje, casetas, imprentas, cerrajería, rentas de sillas, etcétera" sqref="C5:C13"/>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134" scale="76"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D5:D13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55"/>
  <sheetViews>
    <sheetView showGridLines="0" view="pageLayout" topLeftCell="A37" zoomScale="115" zoomScaleNormal="120" zoomScaleSheetLayoutView="115" zoomScalePageLayoutView="115" workbookViewId="0">
      <selection activeCell="G58" sqref="G58"/>
    </sheetView>
  </sheetViews>
  <sheetFormatPr baseColWidth="10" defaultColWidth="9.140625" defaultRowHeight="12.75" x14ac:dyDescent="0.25"/>
  <cols>
    <col min="1" max="1" width="24.28515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6" customHeight="1" x14ac:dyDescent="0.25">
      <c r="B1" s="73" t="s">
        <v>0</v>
      </c>
      <c r="C1" s="73"/>
      <c r="D1" s="73"/>
      <c r="E1" s="73"/>
      <c r="F1" s="73"/>
      <c r="G1" s="73"/>
      <c r="H1" s="73"/>
      <c r="I1" s="73"/>
      <c r="J1" s="73"/>
      <c r="K1" s="73"/>
      <c r="L1" s="73"/>
      <c r="M1" s="73"/>
      <c r="N1" s="73"/>
    </row>
    <row r="2" spans="1:15" ht="15.75" x14ac:dyDescent="0.25">
      <c r="A2" s="74" t="s">
        <v>1</v>
      </c>
      <c r="B2" s="74"/>
      <c r="C2" s="74"/>
      <c r="D2" s="74"/>
      <c r="E2" s="74"/>
      <c r="F2" s="74"/>
      <c r="G2" s="74"/>
      <c r="H2" s="74"/>
      <c r="I2" s="74"/>
      <c r="J2" s="74"/>
      <c r="K2" s="74"/>
      <c r="L2" s="74"/>
      <c r="M2" s="74"/>
      <c r="N2" s="74"/>
    </row>
    <row r="3" spans="1:15" x14ac:dyDescent="0.25">
      <c r="A3" s="75" t="s">
        <v>2</v>
      </c>
      <c r="B3" s="76"/>
      <c r="C3" s="77" t="s">
        <v>192</v>
      </c>
      <c r="D3" s="78"/>
      <c r="E3" s="78"/>
      <c r="F3" s="78"/>
      <c r="G3" s="78"/>
      <c r="H3" s="78"/>
      <c r="I3" s="78"/>
      <c r="J3" s="78"/>
      <c r="K3" s="78"/>
      <c r="L3" s="78"/>
      <c r="M3" s="78"/>
      <c r="N3" s="79"/>
    </row>
    <row r="4" spans="1:15" x14ac:dyDescent="0.25">
      <c r="A4" s="75" t="s">
        <v>4</v>
      </c>
      <c r="B4" s="80"/>
      <c r="C4" s="80"/>
      <c r="D4" s="80"/>
      <c r="E4" s="80"/>
      <c r="F4" s="80"/>
      <c r="G4" s="84" t="s">
        <v>193</v>
      </c>
      <c r="H4" s="84"/>
      <c r="I4" s="84"/>
      <c r="J4" s="84"/>
      <c r="K4" s="84"/>
      <c r="L4" s="84"/>
      <c r="M4" s="84"/>
      <c r="N4" s="84"/>
    </row>
    <row r="5" spans="1:15" x14ac:dyDescent="0.25">
      <c r="A5" s="2"/>
      <c r="B5" s="82"/>
      <c r="C5" s="82"/>
    </row>
    <row r="6" spans="1:15" x14ac:dyDescent="0.25">
      <c r="A6" s="3" t="s">
        <v>6</v>
      </c>
      <c r="B6" s="83" t="s">
        <v>194</v>
      </c>
      <c r="C6" s="83"/>
      <c r="D6" s="83"/>
      <c r="E6" s="83"/>
      <c r="F6" s="83"/>
      <c r="G6" s="83"/>
      <c r="H6" s="83"/>
      <c r="I6" s="83"/>
      <c r="J6" s="83"/>
      <c r="K6" s="83"/>
      <c r="L6" s="83"/>
      <c r="M6" s="83"/>
      <c r="N6" s="83"/>
    </row>
    <row r="7" spans="1:15" ht="25.5" x14ac:dyDescent="0.25">
      <c r="A7" s="3" t="s">
        <v>8</v>
      </c>
      <c r="B7" s="84" t="s">
        <v>195</v>
      </c>
      <c r="C7" s="84"/>
      <c r="D7" s="84"/>
      <c r="E7" s="84"/>
      <c r="F7" s="84"/>
      <c r="G7" s="84"/>
      <c r="H7" s="84"/>
      <c r="I7" s="84"/>
      <c r="J7" s="84"/>
      <c r="K7" s="84"/>
      <c r="L7" s="4" t="s">
        <v>10</v>
      </c>
      <c r="M7" s="85">
        <v>43101</v>
      </c>
      <c r="N7" s="85"/>
    </row>
    <row r="8" spans="1:15" ht="25.5" x14ac:dyDescent="0.25">
      <c r="A8" s="3" t="s">
        <v>11</v>
      </c>
      <c r="B8" s="86" t="s">
        <v>196</v>
      </c>
      <c r="C8" s="86"/>
      <c r="D8" s="86"/>
      <c r="E8" s="86"/>
      <c r="F8" s="86"/>
      <c r="G8" s="86"/>
      <c r="H8" s="86"/>
      <c r="I8" s="4" t="s">
        <v>13</v>
      </c>
      <c r="J8" s="84" t="s">
        <v>152</v>
      </c>
      <c r="K8" s="84"/>
      <c r="L8" s="4" t="s">
        <v>15</v>
      </c>
      <c r="M8" s="85">
        <v>43343</v>
      </c>
      <c r="N8" s="85"/>
    </row>
    <row r="9" spans="1:15" x14ac:dyDescent="0.25">
      <c r="A9" s="3" t="s">
        <v>16</v>
      </c>
      <c r="B9" s="83" t="s">
        <v>17</v>
      </c>
      <c r="C9" s="83"/>
      <c r="D9" s="83"/>
      <c r="E9" s="83"/>
      <c r="F9" s="83"/>
      <c r="G9" s="83"/>
      <c r="H9" s="83"/>
      <c r="I9" s="83"/>
      <c r="J9" s="83"/>
      <c r="K9" s="83"/>
      <c r="L9" s="83"/>
      <c r="M9" s="83"/>
      <c r="N9" s="83"/>
    </row>
    <row r="10" spans="1:15" x14ac:dyDescent="0.25">
      <c r="A10" s="5"/>
      <c r="B10" s="6"/>
      <c r="C10" s="6"/>
      <c r="D10" s="6"/>
      <c r="E10" s="6"/>
      <c r="F10" s="6"/>
      <c r="G10" s="6"/>
      <c r="H10" s="6"/>
      <c r="I10" s="6"/>
      <c r="J10" s="6"/>
      <c r="K10" s="6"/>
      <c r="L10" s="6"/>
      <c r="M10" s="6"/>
      <c r="N10" s="6"/>
    </row>
    <row r="11" spans="1:15" s="8" customFormat="1" x14ac:dyDescent="0.25">
      <c r="A11" s="88" t="s">
        <v>18</v>
      </c>
      <c r="B11" s="89" t="s">
        <v>19</v>
      </c>
      <c r="C11" s="89"/>
      <c r="D11" s="89"/>
      <c r="E11" s="89"/>
      <c r="F11" s="89"/>
      <c r="G11" s="89"/>
      <c r="H11" s="89"/>
      <c r="I11" s="89"/>
      <c r="J11" s="89"/>
      <c r="K11" s="89"/>
      <c r="L11" s="89"/>
      <c r="M11" s="90" t="s">
        <v>20</v>
      </c>
      <c r="N11" s="90"/>
      <c r="O11" s="7"/>
    </row>
    <row r="12" spans="1:15" s="8" customFormat="1" x14ac:dyDescent="0.25">
      <c r="A12" s="88"/>
      <c r="B12" s="89"/>
      <c r="C12" s="89"/>
      <c r="D12" s="89"/>
      <c r="E12" s="89"/>
      <c r="F12" s="89"/>
      <c r="G12" s="89"/>
      <c r="H12" s="89"/>
      <c r="I12" s="89"/>
      <c r="J12" s="89"/>
      <c r="K12" s="89"/>
      <c r="L12" s="89"/>
      <c r="M12" s="9" t="s">
        <v>21</v>
      </c>
      <c r="N12" s="9" t="s">
        <v>22</v>
      </c>
      <c r="O12" s="7"/>
    </row>
    <row r="13" spans="1:15" s="8" customFormat="1" x14ac:dyDescent="0.25">
      <c r="A13" s="21" t="s">
        <v>197</v>
      </c>
      <c r="B13" s="87" t="s">
        <v>198</v>
      </c>
      <c r="C13" s="87"/>
      <c r="D13" s="87"/>
      <c r="E13" s="87"/>
      <c r="F13" s="87"/>
      <c r="G13" s="87"/>
      <c r="H13" s="87"/>
      <c r="I13" s="87"/>
      <c r="J13" s="87"/>
      <c r="K13" s="87"/>
      <c r="L13" s="87"/>
      <c r="M13" s="11">
        <v>43101</v>
      </c>
      <c r="N13" s="11">
        <v>43312</v>
      </c>
    </row>
    <row r="14" spans="1:15" s="8" customFormat="1" x14ac:dyDescent="0.25">
      <c r="A14" s="21" t="s">
        <v>199</v>
      </c>
      <c r="B14" s="87" t="s">
        <v>200</v>
      </c>
      <c r="C14" s="87"/>
      <c r="D14" s="87"/>
      <c r="E14" s="87"/>
      <c r="F14" s="87"/>
      <c r="G14" s="87"/>
      <c r="H14" s="87"/>
      <c r="I14" s="87"/>
      <c r="J14" s="87"/>
      <c r="K14" s="87"/>
      <c r="L14" s="87"/>
      <c r="M14" s="11">
        <v>43101</v>
      </c>
      <c r="N14" s="11">
        <v>43312</v>
      </c>
    </row>
    <row r="15" spans="1:15" s="8" customFormat="1" x14ac:dyDescent="0.25">
      <c r="A15" s="21" t="s">
        <v>201</v>
      </c>
      <c r="B15" s="87" t="s">
        <v>202</v>
      </c>
      <c r="C15" s="87"/>
      <c r="D15" s="87"/>
      <c r="E15" s="87"/>
      <c r="F15" s="87"/>
      <c r="G15" s="87"/>
      <c r="H15" s="87"/>
      <c r="I15" s="87"/>
      <c r="J15" s="87"/>
      <c r="K15" s="87"/>
      <c r="L15" s="87"/>
      <c r="M15" s="11">
        <v>43101</v>
      </c>
      <c r="N15" s="11">
        <v>43312</v>
      </c>
    </row>
    <row r="16" spans="1:15" s="8" customFormat="1" x14ac:dyDescent="0.25">
      <c r="A16" s="21" t="s">
        <v>203</v>
      </c>
      <c r="B16" s="91" t="s">
        <v>204</v>
      </c>
      <c r="C16" s="92"/>
      <c r="D16" s="92"/>
      <c r="E16" s="92"/>
      <c r="F16" s="92"/>
      <c r="G16" s="92"/>
      <c r="H16" s="92"/>
      <c r="I16" s="92"/>
      <c r="J16" s="92"/>
      <c r="K16" s="92"/>
      <c r="L16" s="93"/>
      <c r="M16" s="11">
        <v>43132</v>
      </c>
      <c r="N16" s="11">
        <v>43251</v>
      </c>
    </row>
    <row r="17" spans="1:14" s="8" customFormat="1" x14ac:dyDescent="0.25">
      <c r="A17" s="21" t="s">
        <v>205</v>
      </c>
      <c r="B17" s="91" t="s">
        <v>206</v>
      </c>
      <c r="C17" s="92"/>
      <c r="D17" s="92"/>
      <c r="E17" s="92"/>
      <c r="F17" s="92"/>
      <c r="G17" s="92"/>
      <c r="H17" s="92"/>
      <c r="I17" s="92"/>
      <c r="J17" s="92"/>
      <c r="K17" s="92"/>
      <c r="L17" s="93"/>
      <c r="M17" s="11">
        <v>43101</v>
      </c>
      <c r="N17" s="11">
        <v>43159</v>
      </c>
    </row>
    <row r="18" spans="1:14" s="8" customFormat="1" x14ac:dyDescent="0.25">
      <c r="A18" s="21" t="s">
        <v>207</v>
      </c>
      <c r="B18" s="91" t="s">
        <v>208</v>
      </c>
      <c r="C18" s="92"/>
      <c r="D18" s="92"/>
      <c r="E18" s="92"/>
      <c r="F18" s="92"/>
      <c r="G18" s="92"/>
      <c r="H18" s="92"/>
      <c r="I18" s="92"/>
      <c r="J18" s="92"/>
      <c r="K18" s="92"/>
      <c r="L18" s="93"/>
      <c r="M18" s="11">
        <v>43191</v>
      </c>
      <c r="N18" s="11">
        <v>43343</v>
      </c>
    </row>
    <row r="19" spans="1:14" s="8" customFormat="1" x14ac:dyDescent="0.25">
      <c r="A19" s="21" t="s">
        <v>209</v>
      </c>
      <c r="B19" s="113" t="s">
        <v>210</v>
      </c>
      <c r="C19" s="113"/>
      <c r="D19" s="113"/>
      <c r="E19" s="113"/>
      <c r="F19" s="113"/>
      <c r="G19" s="113"/>
      <c r="H19" s="113"/>
      <c r="I19" s="113"/>
      <c r="J19" s="113"/>
      <c r="K19" s="113"/>
      <c r="L19" s="113"/>
      <c r="M19" s="11">
        <v>43191</v>
      </c>
      <c r="N19" s="11">
        <v>43220</v>
      </c>
    </row>
    <row r="20" spans="1:14" s="8" customFormat="1" x14ac:dyDescent="0.25">
      <c r="A20" s="21" t="s">
        <v>211</v>
      </c>
      <c r="B20" s="91" t="s">
        <v>212</v>
      </c>
      <c r="C20" s="92"/>
      <c r="D20" s="92"/>
      <c r="E20" s="92"/>
      <c r="F20" s="92"/>
      <c r="G20" s="92"/>
      <c r="H20" s="92"/>
      <c r="I20" s="92"/>
      <c r="J20" s="92"/>
      <c r="K20" s="92"/>
      <c r="L20" s="93"/>
      <c r="M20" s="11">
        <v>43191</v>
      </c>
      <c r="N20" s="11">
        <v>43220</v>
      </c>
    </row>
    <row r="21" spans="1:14" s="8" customFormat="1" x14ac:dyDescent="0.25">
      <c r="A21" s="21" t="s">
        <v>213</v>
      </c>
      <c r="B21" s="91" t="s">
        <v>214</v>
      </c>
      <c r="C21" s="92"/>
      <c r="D21" s="92"/>
      <c r="E21" s="92"/>
      <c r="F21" s="92"/>
      <c r="G21" s="92"/>
      <c r="H21" s="92"/>
      <c r="I21" s="92"/>
      <c r="J21" s="92"/>
      <c r="K21" s="92"/>
      <c r="L21" s="93"/>
      <c r="M21" s="11">
        <v>43191</v>
      </c>
      <c r="N21" s="11">
        <v>43220</v>
      </c>
    </row>
    <row r="22" spans="1:14" s="8" customFormat="1" x14ac:dyDescent="0.25">
      <c r="A22" s="21" t="s">
        <v>215</v>
      </c>
      <c r="B22" s="113" t="s">
        <v>216</v>
      </c>
      <c r="C22" s="113"/>
      <c r="D22" s="113"/>
      <c r="E22" s="113"/>
      <c r="F22" s="113"/>
      <c r="G22" s="113"/>
      <c r="H22" s="113"/>
      <c r="I22" s="113"/>
      <c r="J22" s="113"/>
      <c r="K22" s="113"/>
      <c r="L22" s="113"/>
      <c r="M22" s="11">
        <v>43191</v>
      </c>
      <c r="N22" s="11">
        <v>43220</v>
      </c>
    </row>
    <row r="23" spans="1:14" s="8" customFormat="1" ht="12.75" customHeight="1" x14ac:dyDescent="0.25">
      <c r="A23" s="21" t="s">
        <v>217</v>
      </c>
      <c r="B23" s="91" t="s">
        <v>218</v>
      </c>
      <c r="C23" s="92"/>
      <c r="D23" s="92"/>
      <c r="E23" s="92"/>
      <c r="F23" s="92"/>
      <c r="G23" s="92"/>
      <c r="H23" s="92"/>
      <c r="I23" s="92"/>
      <c r="J23" s="92"/>
      <c r="K23" s="92"/>
      <c r="L23" s="93"/>
      <c r="M23" s="11">
        <v>43282</v>
      </c>
      <c r="N23" s="11">
        <v>43282</v>
      </c>
    </row>
    <row r="24" spans="1:14" s="8" customFormat="1" ht="12.75" customHeight="1" x14ac:dyDescent="0.25">
      <c r="A24" s="21" t="s">
        <v>219</v>
      </c>
      <c r="B24" s="91" t="s">
        <v>220</v>
      </c>
      <c r="C24" s="92"/>
      <c r="D24" s="92"/>
      <c r="E24" s="92"/>
      <c r="F24" s="92"/>
      <c r="G24" s="92"/>
      <c r="H24" s="92"/>
      <c r="I24" s="92"/>
      <c r="J24" s="92"/>
      <c r="K24" s="92"/>
      <c r="L24" s="93"/>
      <c r="M24" s="11">
        <v>43221</v>
      </c>
      <c r="N24" s="11">
        <v>43296</v>
      </c>
    </row>
    <row r="25" spans="1:14" s="8" customFormat="1" ht="12.75" customHeight="1" x14ac:dyDescent="0.25">
      <c r="A25" s="21" t="s">
        <v>221</v>
      </c>
      <c r="B25" s="91" t="s">
        <v>222</v>
      </c>
      <c r="C25" s="92"/>
      <c r="D25" s="92"/>
      <c r="E25" s="92"/>
      <c r="F25" s="92"/>
      <c r="G25" s="92"/>
      <c r="H25" s="92"/>
      <c r="I25" s="92"/>
      <c r="J25" s="92"/>
      <c r="K25" s="92"/>
      <c r="L25" s="93"/>
      <c r="M25" s="11">
        <v>43221</v>
      </c>
      <c r="N25" s="11">
        <v>43296</v>
      </c>
    </row>
    <row r="26" spans="1:14" s="8" customFormat="1" ht="12.75" customHeight="1" x14ac:dyDescent="0.25">
      <c r="A26" s="21" t="s">
        <v>223</v>
      </c>
      <c r="B26" s="91" t="s">
        <v>224</v>
      </c>
      <c r="C26" s="92"/>
      <c r="D26" s="92"/>
      <c r="E26" s="92"/>
      <c r="F26" s="92"/>
      <c r="G26" s="92"/>
      <c r="H26" s="92"/>
      <c r="I26" s="92"/>
      <c r="J26" s="92"/>
      <c r="K26" s="92"/>
      <c r="L26" s="93"/>
      <c r="M26" s="11">
        <v>43101</v>
      </c>
      <c r="N26" s="11">
        <v>43343</v>
      </c>
    </row>
    <row r="27" spans="1:14" s="8" customFormat="1" ht="12.75" customHeight="1" x14ac:dyDescent="0.25">
      <c r="A27" s="21" t="s">
        <v>225</v>
      </c>
      <c r="B27" s="113" t="s">
        <v>226</v>
      </c>
      <c r="C27" s="113"/>
      <c r="D27" s="113"/>
      <c r="E27" s="113"/>
      <c r="F27" s="113"/>
      <c r="G27" s="113"/>
      <c r="H27" s="113"/>
      <c r="I27" s="113"/>
      <c r="J27" s="113"/>
      <c r="K27" s="113"/>
      <c r="L27" s="113"/>
      <c r="M27" s="11">
        <v>43101</v>
      </c>
      <c r="N27" s="11">
        <v>43343</v>
      </c>
    </row>
    <row r="28" spans="1:14" s="8" customFormat="1" ht="12.75" customHeight="1" x14ac:dyDescent="0.25">
      <c r="A28" s="21" t="s">
        <v>227</v>
      </c>
      <c r="B28" s="113" t="s">
        <v>228</v>
      </c>
      <c r="C28" s="113"/>
      <c r="D28" s="113"/>
      <c r="E28" s="113"/>
      <c r="F28" s="113"/>
      <c r="G28" s="113"/>
      <c r="H28" s="113"/>
      <c r="I28" s="113"/>
      <c r="J28" s="113"/>
      <c r="K28" s="113"/>
      <c r="L28" s="113"/>
      <c r="M28" s="11">
        <v>43282</v>
      </c>
      <c r="N28" s="11">
        <v>43343</v>
      </c>
    </row>
    <row r="29" spans="1:14" s="8" customFormat="1" x14ac:dyDescent="0.25">
      <c r="A29" s="21" t="s">
        <v>229</v>
      </c>
      <c r="B29" s="113" t="s">
        <v>230</v>
      </c>
      <c r="C29" s="113"/>
      <c r="D29" s="113"/>
      <c r="E29" s="113"/>
      <c r="F29" s="113"/>
      <c r="G29" s="113"/>
      <c r="H29" s="113"/>
      <c r="I29" s="113"/>
      <c r="J29" s="113"/>
      <c r="K29" s="113"/>
      <c r="L29" s="113"/>
      <c r="M29" s="11">
        <v>43282</v>
      </c>
      <c r="N29" s="11">
        <v>43343</v>
      </c>
    </row>
    <row r="31" spans="1:14" x14ac:dyDescent="0.25">
      <c r="A31" s="89" t="s">
        <v>59</v>
      </c>
      <c r="B31" s="89"/>
      <c r="C31" s="89"/>
      <c r="D31" s="89"/>
      <c r="E31" s="89"/>
      <c r="F31" s="89"/>
      <c r="G31" s="89"/>
      <c r="H31" s="89"/>
      <c r="I31" s="89"/>
      <c r="J31" s="89"/>
      <c r="K31" s="89"/>
      <c r="L31" s="89"/>
      <c r="M31" s="89"/>
      <c r="N31" s="89"/>
    </row>
    <row r="32" spans="1:14" x14ac:dyDescent="0.25">
      <c r="A32" s="12"/>
      <c r="B32" s="12" t="s">
        <v>60</v>
      </c>
      <c r="C32" s="13">
        <v>43130</v>
      </c>
      <c r="D32" s="13">
        <v>43159</v>
      </c>
      <c r="E32" s="13">
        <v>43189</v>
      </c>
      <c r="F32" s="13">
        <v>43220</v>
      </c>
      <c r="G32" s="13">
        <v>43250</v>
      </c>
      <c r="H32" s="13">
        <v>43281</v>
      </c>
      <c r="I32" s="13">
        <v>43311</v>
      </c>
      <c r="J32" s="13">
        <v>43342</v>
      </c>
      <c r="K32" s="13">
        <v>43373</v>
      </c>
      <c r="L32" s="13">
        <v>43403</v>
      </c>
      <c r="M32" s="13">
        <v>43434</v>
      </c>
      <c r="N32" s="13">
        <v>43464</v>
      </c>
    </row>
    <row r="33" spans="1:14" x14ac:dyDescent="0.25">
      <c r="A33" s="14" t="s">
        <v>61</v>
      </c>
      <c r="B33" s="87" t="s">
        <v>231</v>
      </c>
      <c r="C33" s="87"/>
      <c r="D33" s="87"/>
      <c r="E33" s="87"/>
      <c r="F33" s="87"/>
      <c r="G33" s="87"/>
      <c r="H33" s="87"/>
      <c r="I33" s="87"/>
      <c r="J33" s="87"/>
      <c r="K33" s="87"/>
      <c r="L33" s="87"/>
      <c r="M33" s="87"/>
      <c r="N33" s="87"/>
    </row>
    <row r="34" spans="1:14" ht="25.5" x14ac:dyDescent="0.25">
      <c r="A34" s="14" t="s">
        <v>63</v>
      </c>
      <c r="B34" s="87" t="s">
        <v>232</v>
      </c>
      <c r="C34" s="87"/>
      <c r="D34" s="87"/>
      <c r="E34" s="87"/>
      <c r="F34" s="87"/>
      <c r="G34" s="87"/>
      <c r="H34" s="87"/>
      <c r="I34" s="87"/>
      <c r="J34" s="87"/>
      <c r="K34" s="87"/>
      <c r="L34" s="87"/>
      <c r="M34" s="87"/>
      <c r="N34" s="87"/>
    </row>
    <row r="35" spans="1:14" ht="25.5" x14ac:dyDescent="0.25">
      <c r="A35" s="14" t="s">
        <v>65</v>
      </c>
      <c r="B35" s="87" t="s">
        <v>233</v>
      </c>
      <c r="C35" s="87"/>
      <c r="D35" s="87"/>
      <c r="E35" s="87"/>
      <c r="F35" s="87"/>
      <c r="G35" s="87"/>
      <c r="H35" s="87"/>
      <c r="I35" s="87"/>
      <c r="J35" s="87"/>
      <c r="K35" s="87"/>
      <c r="L35" s="87"/>
      <c r="M35" s="87"/>
      <c r="N35" s="87"/>
    </row>
    <row r="36" spans="1:14" x14ac:dyDescent="0.25">
      <c r="A36" s="14" t="s">
        <v>67</v>
      </c>
      <c r="B36" s="71"/>
      <c r="C36" s="19">
        <v>0.1</v>
      </c>
      <c r="D36" s="17">
        <v>0.3</v>
      </c>
      <c r="E36" s="17">
        <v>0.4</v>
      </c>
      <c r="F36" s="17">
        <v>0.6</v>
      </c>
      <c r="G36" s="17">
        <v>0.8</v>
      </c>
      <c r="H36" s="17">
        <v>0.9</v>
      </c>
      <c r="I36" s="17">
        <v>1</v>
      </c>
      <c r="J36" s="17"/>
      <c r="K36" s="17"/>
      <c r="L36" s="17"/>
      <c r="M36" s="17"/>
      <c r="N36" s="17"/>
    </row>
    <row r="37" spans="1:14" x14ac:dyDescent="0.25">
      <c r="A37" s="5"/>
      <c r="B37" s="6"/>
      <c r="C37" s="132"/>
      <c r="D37" s="24"/>
      <c r="E37" s="24"/>
      <c r="F37" s="24"/>
      <c r="G37" s="24"/>
      <c r="H37" s="24"/>
      <c r="I37" s="24"/>
      <c r="J37" s="24"/>
      <c r="K37" s="24"/>
      <c r="L37" s="24"/>
      <c r="M37" s="24"/>
      <c r="N37" s="24"/>
    </row>
    <row r="38" spans="1:14" x14ac:dyDescent="0.25">
      <c r="A38" s="5"/>
      <c r="B38" s="6"/>
      <c r="C38" s="132"/>
      <c r="D38" s="24"/>
      <c r="E38" s="24"/>
      <c r="F38" s="24"/>
      <c r="G38" s="24"/>
      <c r="H38" s="24"/>
      <c r="I38" s="24"/>
      <c r="J38" s="24"/>
      <c r="K38" s="24"/>
      <c r="L38" s="24"/>
      <c r="M38" s="24"/>
      <c r="N38" s="24"/>
    </row>
    <row r="39" spans="1:14" x14ac:dyDescent="0.25">
      <c r="A39" s="5"/>
      <c r="B39" s="6"/>
      <c r="C39" s="132"/>
      <c r="D39" s="24"/>
      <c r="E39" s="24"/>
      <c r="F39" s="24"/>
      <c r="G39" s="24"/>
      <c r="H39" s="24"/>
      <c r="I39" s="24"/>
      <c r="J39" s="24"/>
      <c r="K39" s="24"/>
      <c r="L39" s="24"/>
      <c r="M39" s="24"/>
      <c r="N39" s="24"/>
    </row>
    <row r="40" spans="1:14" x14ac:dyDescent="0.25">
      <c r="A40" s="131"/>
      <c r="B40" s="131"/>
      <c r="C40" s="131"/>
      <c r="D40" s="131"/>
      <c r="E40" s="131"/>
      <c r="F40" s="131"/>
      <c r="G40" s="131"/>
      <c r="H40" s="131"/>
      <c r="I40" s="131"/>
      <c r="J40" s="131"/>
      <c r="K40" s="131"/>
      <c r="L40" s="131"/>
      <c r="M40" s="131"/>
      <c r="N40" s="131"/>
    </row>
    <row r="41" spans="1:14" x14ac:dyDescent="0.25">
      <c r="A41" s="89" t="s">
        <v>59</v>
      </c>
      <c r="B41" s="89"/>
      <c r="C41" s="89"/>
      <c r="D41" s="89"/>
      <c r="E41" s="89"/>
      <c r="F41" s="89"/>
      <c r="G41" s="89"/>
      <c r="H41" s="89"/>
      <c r="I41" s="89"/>
      <c r="J41" s="89"/>
      <c r="K41" s="89"/>
      <c r="L41" s="89"/>
      <c r="M41" s="89"/>
      <c r="N41" s="89"/>
    </row>
    <row r="42" spans="1:14" x14ac:dyDescent="0.25">
      <c r="A42" s="12"/>
      <c r="B42" s="12" t="s">
        <v>60</v>
      </c>
      <c r="C42" s="13">
        <v>43130</v>
      </c>
      <c r="D42" s="13">
        <v>43159</v>
      </c>
      <c r="E42" s="13">
        <v>43189</v>
      </c>
      <c r="F42" s="13">
        <v>43220</v>
      </c>
      <c r="G42" s="13">
        <v>43250</v>
      </c>
      <c r="H42" s="13">
        <v>43281</v>
      </c>
      <c r="I42" s="13">
        <v>43311</v>
      </c>
      <c r="J42" s="13">
        <v>43342</v>
      </c>
      <c r="K42" s="13">
        <v>43373</v>
      </c>
      <c r="L42" s="13">
        <v>43403</v>
      </c>
      <c r="M42" s="13">
        <v>43434</v>
      </c>
      <c r="N42" s="13">
        <v>43464</v>
      </c>
    </row>
    <row r="43" spans="1:14" x14ac:dyDescent="0.25">
      <c r="A43" s="14" t="s">
        <v>61</v>
      </c>
      <c r="B43" s="87" t="s">
        <v>234</v>
      </c>
      <c r="C43" s="87"/>
      <c r="D43" s="87"/>
      <c r="E43" s="87"/>
      <c r="F43" s="87"/>
      <c r="G43" s="87"/>
      <c r="H43" s="87"/>
      <c r="I43" s="87"/>
      <c r="J43" s="87"/>
      <c r="K43" s="87"/>
      <c r="L43" s="87"/>
      <c r="M43" s="87"/>
      <c r="N43" s="87"/>
    </row>
    <row r="44" spans="1:14" ht="25.5" x14ac:dyDescent="0.25">
      <c r="A44" s="14" t="s">
        <v>63</v>
      </c>
      <c r="B44" s="87" t="s">
        <v>235</v>
      </c>
      <c r="C44" s="87"/>
      <c r="D44" s="87"/>
      <c r="E44" s="87"/>
      <c r="F44" s="87"/>
      <c r="G44" s="87"/>
      <c r="H44" s="87"/>
      <c r="I44" s="87"/>
      <c r="J44" s="87"/>
      <c r="K44" s="87"/>
      <c r="L44" s="87"/>
      <c r="M44" s="87"/>
      <c r="N44" s="87"/>
    </row>
    <row r="45" spans="1:14" ht="25.5" x14ac:dyDescent="0.25">
      <c r="A45" s="14" t="s">
        <v>65</v>
      </c>
      <c r="B45" s="87" t="s">
        <v>236</v>
      </c>
      <c r="C45" s="87"/>
      <c r="D45" s="87"/>
      <c r="E45" s="87"/>
      <c r="F45" s="87"/>
      <c r="G45" s="87"/>
      <c r="H45" s="87"/>
      <c r="I45" s="87"/>
      <c r="J45" s="87"/>
      <c r="K45" s="87"/>
      <c r="L45" s="87"/>
      <c r="M45" s="87"/>
      <c r="N45" s="87"/>
    </row>
    <row r="46" spans="1:14" x14ac:dyDescent="0.25">
      <c r="A46" s="14" t="s">
        <v>67</v>
      </c>
      <c r="B46" s="71"/>
      <c r="C46" s="17"/>
      <c r="D46" s="22"/>
      <c r="E46" s="17"/>
      <c r="F46" s="17">
        <v>1</v>
      </c>
      <c r="G46" s="17"/>
      <c r="H46" s="17"/>
      <c r="I46" s="17"/>
      <c r="J46" s="17"/>
      <c r="K46" s="17"/>
      <c r="L46" s="17"/>
      <c r="M46" s="17"/>
      <c r="N46" s="17"/>
    </row>
    <row r="47" spans="1:14" x14ac:dyDescent="0.25">
      <c r="A47" s="18"/>
      <c r="B47" s="18"/>
      <c r="C47" s="18"/>
      <c r="D47" s="18"/>
      <c r="E47" s="18"/>
      <c r="F47" s="18"/>
      <c r="G47" s="18"/>
      <c r="H47" s="18"/>
      <c r="I47" s="18"/>
      <c r="J47" s="18"/>
      <c r="K47" s="18"/>
      <c r="L47" s="18"/>
      <c r="M47" s="18"/>
      <c r="N47" s="18"/>
    </row>
    <row r="48" spans="1:14" x14ac:dyDescent="0.25">
      <c r="A48" s="89" t="s">
        <v>59</v>
      </c>
      <c r="B48" s="89"/>
      <c r="C48" s="89"/>
      <c r="D48" s="89"/>
      <c r="E48" s="89"/>
      <c r="F48" s="89"/>
      <c r="G48" s="89"/>
      <c r="H48" s="89"/>
      <c r="I48" s="89"/>
      <c r="J48" s="89"/>
      <c r="K48" s="89"/>
      <c r="L48" s="89"/>
      <c r="M48" s="89"/>
      <c r="N48" s="89"/>
    </row>
    <row r="49" spans="1:14" x14ac:dyDescent="0.25">
      <c r="A49" s="12"/>
      <c r="B49" s="12" t="s">
        <v>60</v>
      </c>
      <c r="C49" s="13">
        <v>43130</v>
      </c>
      <c r="D49" s="13">
        <v>43159</v>
      </c>
      <c r="E49" s="13">
        <v>43189</v>
      </c>
      <c r="F49" s="13">
        <v>43220</v>
      </c>
      <c r="G49" s="13">
        <v>43250</v>
      </c>
      <c r="H49" s="13">
        <v>43281</v>
      </c>
      <c r="I49" s="13">
        <v>43311</v>
      </c>
      <c r="J49" s="13">
        <v>43342</v>
      </c>
      <c r="K49" s="13">
        <v>43373</v>
      </c>
      <c r="L49" s="13">
        <v>43403</v>
      </c>
      <c r="M49" s="13">
        <v>43434</v>
      </c>
      <c r="N49" s="13">
        <v>43464</v>
      </c>
    </row>
    <row r="50" spans="1:14" x14ac:dyDescent="0.25">
      <c r="A50" s="14" t="s">
        <v>61</v>
      </c>
      <c r="B50" s="87" t="s">
        <v>237</v>
      </c>
      <c r="C50" s="87"/>
      <c r="D50" s="87"/>
      <c r="E50" s="87"/>
      <c r="F50" s="87"/>
      <c r="G50" s="87"/>
      <c r="H50" s="87"/>
      <c r="I50" s="87"/>
      <c r="J50" s="87"/>
      <c r="K50" s="87"/>
      <c r="L50" s="87"/>
      <c r="M50" s="87"/>
      <c r="N50" s="87"/>
    </row>
    <row r="51" spans="1:14" ht="25.5" x14ac:dyDescent="0.25">
      <c r="A51" s="14" t="s">
        <v>63</v>
      </c>
      <c r="B51" s="87" t="s">
        <v>238</v>
      </c>
      <c r="C51" s="87"/>
      <c r="D51" s="87"/>
      <c r="E51" s="87"/>
      <c r="F51" s="87"/>
      <c r="G51" s="87"/>
      <c r="H51" s="87"/>
      <c r="I51" s="87"/>
      <c r="J51" s="87"/>
      <c r="K51" s="87"/>
      <c r="L51" s="87"/>
      <c r="M51" s="87"/>
      <c r="N51" s="87"/>
    </row>
    <row r="52" spans="1:14" ht="25.5" x14ac:dyDescent="0.25">
      <c r="A52" s="14" t="s">
        <v>65</v>
      </c>
      <c r="B52" s="87" t="s">
        <v>239</v>
      </c>
      <c r="C52" s="87"/>
      <c r="D52" s="87"/>
      <c r="E52" s="87"/>
      <c r="F52" s="87"/>
      <c r="G52" s="87"/>
      <c r="H52" s="87"/>
      <c r="I52" s="87"/>
      <c r="J52" s="87"/>
      <c r="K52" s="87"/>
      <c r="L52" s="87"/>
      <c r="M52" s="87"/>
      <c r="N52" s="87"/>
    </row>
    <row r="53" spans="1:14" x14ac:dyDescent="0.25">
      <c r="A53" s="14" t="s">
        <v>67</v>
      </c>
      <c r="B53" s="71"/>
      <c r="C53" s="17">
        <v>0.1</v>
      </c>
      <c r="D53" s="17">
        <v>0.2</v>
      </c>
      <c r="E53" s="17">
        <v>0.4</v>
      </c>
      <c r="F53" s="17">
        <v>0.6</v>
      </c>
      <c r="G53" s="17">
        <v>0.7</v>
      </c>
      <c r="H53" s="17">
        <v>0.8</v>
      </c>
      <c r="I53" s="17">
        <v>0.9</v>
      </c>
      <c r="J53" s="17">
        <v>1</v>
      </c>
      <c r="K53" s="17"/>
      <c r="L53" s="17"/>
      <c r="M53" s="17"/>
      <c r="N53" s="17"/>
    </row>
    <row r="55" spans="1:14" ht="15" x14ac:dyDescent="0.25">
      <c r="A55" s="20" t="s">
        <v>71</v>
      </c>
      <c r="B55" s="103" t="s">
        <v>72</v>
      </c>
      <c r="C55" s="104"/>
      <c r="D55" s="104"/>
      <c r="E55" s="104"/>
      <c r="F55" s="104"/>
      <c r="G55" s="104"/>
      <c r="H55"/>
    </row>
  </sheetData>
  <mergeCells count="47">
    <mergeCell ref="B50:N50"/>
    <mergeCell ref="B51:N51"/>
    <mergeCell ref="B52:N52"/>
    <mergeCell ref="B55:G55"/>
    <mergeCell ref="B35:N35"/>
    <mergeCell ref="A41:N41"/>
    <mergeCell ref="B43:N43"/>
    <mergeCell ref="B44:N44"/>
    <mergeCell ref="B45:N45"/>
    <mergeCell ref="A48:N48"/>
    <mergeCell ref="B34:N34"/>
    <mergeCell ref="B21:L21"/>
    <mergeCell ref="B22:L22"/>
    <mergeCell ref="B23:L23"/>
    <mergeCell ref="B24:L24"/>
    <mergeCell ref="B25:L25"/>
    <mergeCell ref="B26:L26"/>
    <mergeCell ref="B27:L27"/>
    <mergeCell ref="B28:L28"/>
    <mergeCell ref="B29:L29"/>
    <mergeCell ref="A31:N31"/>
    <mergeCell ref="B33:N33"/>
    <mergeCell ref="B20:L20"/>
    <mergeCell ref="B9:N9"/>
    <mergeCell ref="A11:A12"/>
    <mergeCell ref="B11:L12"/>
    <mergeCell ref="M11:N11"/>
    <mergeCell ref="B13:L13"/>
    <mergeCell ref="B14:L14"/>
    <mergeCell ref="B15:L15"/>
    <mergeCell ref="B16:L16"/>
    <mergeCell ref="B17:L17"/>
    <mergeCell ref="B18:L18"/>
    <mergeCell ref="B19:L19"/>
    <mergeCell ref="B5:C5"/>
    <mergeCell ref="B6:N6"/>
    <mergeCell ref="B7:K7"/>
    <mergeCell ref="M7:N7"/>
    <mergeCell ref="B8:H8"/>
    <mergeCell ref="J8:K8"/>
    <mergeCell ref="M8:N8"/>
    <mergeCell ref="B1:N1"/>
    <mergeCell ref="A2:N2"/>
    <mergeCell ref="A3:B3"/>
    <mergeCell ref="C3:N3"/>
    <mergeCell ref="A4:F4"/>
    <mergeCell ref="G4:N4"/>
  </mergeCells>
  <dataValidations disablePrompts="1"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29">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43:N43 B50:N50"/>
    <dataValidation allowBlank="1" showInputMessage="1" promptTitle="Nombra el indicador de desempeño" prompt="Tasa de cumplimiento, porcentaje, memoria de evento, evento realizado, reporte de investigación, número de personas capacitadas, etc. " sqref="B34:N34 B44:N44 B51:N51"/>
    <dataValidation allowBlank="1" showInputMessage="1" promptTitle="Describe y explica indicador" prompt="Explica en qué consiste lo que se va a medir y cómo se van a obtener los datos." sqref="B35:N35 B45:N45 B52:N52"/>
    <dataValidation allowBlank="1" showInputMessage="1" promptTitle="Siglas junto a numero progresivo" prompt="Anota aquí siglas de tu área a la izquierda y un número con dos digitos a la derecha p.e. Dirección de Participación Ciudadana: DPC01 Contraloria General: CG01 " sqref="A13:A29"/>
    <dataValidation allowBlank="1" showInputMessage="1" promptTitle="Descripción de entregable" prompt="Describe aquí en qué consiste el producto, material, servicio o evento derivado del presente proceso o proyecto." sqref="B33:N3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[13]Validaciones!#REF!</xm:f>
          </x14:formula1>
          <xm:sqref>B55:G55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25"/>
  <sheetViews>
    <sheetView view="pageBreakPreview" zoomScale="110" zoomScaleNormal="120" zoomScaleSheetLayoutView="110" zoomScalePageLayoutView="120" workbookViewId="0">
      <pane ySplit="4" topLeftCell="A15" activePane="bottomLeft" state="frozen"/>
      <selection activeCell="A19" sqref="A19"/>
      <selection pane="bottomLeft" activeCell="N35" sqref="N35"/>
    </sheetView>
  </sheetViews>
  <sheetFormatPr baseColWidth="10" defaultColWidth="10.85546875" defaultRowHeight="15" x14ac:dyDescent="0.25"/>
  <cols>
    <col min="1" max="1" width="15.140625" style="42" customWidth="1"/>
    <col min="2" max="2" width="29.7109375" style="42" customWidth="1"/>
    <col min="3" max="4" width="24.140625" style="42" customWidth="1"/>
    <col min="5" max="5" width="8.42578125" style="42" bestFit="1" customWidth="1"/>
    <col min="6" max="8" width="7.28515625" style="42" bestFit="1" customWidth="1"/>
    <col min="9" max="9" width="8.42578125" style="42" bestFit="1" customWidth="1"/>
    <col min="10" max="11" width="7.28515625" style="42" bestFit="1" customWidth="1"/>
    <col min="12" max="12" width="8.42578125" style="42" bestFit="1" customWidth="1"/>
    <col min="13" max="13" width="6.5703125" style="42" bestFit="1" customWidth="1"/>
    <col min="14" max="15" width="5.140625" style="42" bestFit="1" customWidth="1"/>
    <col min="16" max="16" width="5.5703125" style="42" bestFit="1" customWidth="1"/>
    <col min="17" max="17" width="5.140625" style="42" bestFit="1" customWidth="1"/>
    <col min="18" max="16384" width="10.85546875" style="42"/>
  </cols>
  <sheetData>
    <row r="1" spans="1:17" s="1" customFormat="1" ht="26.25" customHeight="1" x14ac:dyDescent="0.25">
      <c r="D1" s="28" t="s">
        <v>1</v>
      </c>
      <c r="E1" s="29"/>
      <c r="F1" s="29"/>
      <c r="G1" s="29"/>
      <c r="H1" s="29"/>
      <c r="I1" s="29"/>
      <c r="J1" s="29"/>
      <c r="K1" s="29"/>
      <c r="L1" s="29"/>
      <c r="M1" s="29"/>
      <c r="N1" s="29"/>
      <c r="O1" s="29"/>
      <c r="P1" s="29"/>
      <c r="Q1" s="29"/>
    </row>
    <row r="2" spans="1:17" s="1" customFormat="1" ht="26.25" customHeight="1" x14ac:dyDescent="0.25">
      <c r="B2" s="30"/>
      <c r="C2" s="30"/>
      <c r="D2" s="30" t="s">
        <v>73</v>
      </c>
      <c r="F2" s="30"/>
      <c r="G2" s="30"/>
      <c r="H2" s="30"/>
      <c r="I2" s="30"/>
      <c r="J2" s="30"/>
      <c r="K2" s="30"/>
      <c r="L2" s="30"/>
      <c r="M2" s="30"/>
      <c r="N2" s="30"/>
      <c r="O2" s="30"/>
      <c r="P2" s="30"/>
      <c r="Q2" s="30"/>
    </row>
    <row r="3" spans="1:17" s="1" customFormat="1" ht="12.75" x14ac:dyDescent="0.25">
      <c r="A3" s="31" t="s">
        <v>74</v>
      </c>
      <c r="B3" s="31"/>
      <c r="C3" s="108" t="s">
        <v>240</v>
      </c>
      <c r="D3" s="109"/>
      <c r="E3" s="110"/>
      <c r="F3" s="111" t="s">
        <v>76</v>
      </c>
      <c r="G3" s="112"/>
      <c r="H3" s="112"/>
      <c r="I3" s="112"/>
      <c r="J3" s="112"/>
      <c r="K3" s="112"/>
      <c r="L3" s="112"/>
      <c r="M3" s="112"/>
      <c r="N3" s="112"/>
      <c r="O3" s="112"/>
      <c r="P3" s="112"/>
      <c r="Q3" s="112"/>
    </row>
    <row r="4" spans="1:17" s="1" customFormat="1" ht="12.75" x14ac:dyDescent="0.25">
      <c r="A4" s="20" t="s">
        <v>18</v>
      </c>
      <c r="B4" s="20" t="s">
        <v>77</v>
      </c>
      <c r="C4" s="20" t="s">
        <v>78</v>
      </c>
      <c r="D4" s="20" t="s">
        <v>79</v>
      </c>
      <c r="E4" s="20" t="s">
        <v>80</v>
      </c>
      <c r="F4" s="32">
        <v>43101</v>
      </c>
      <c r="G4" s="32">
        <v>43132</v>
      </c>
      <c r="H4" s="32">
        <v>43160</v>
      </c>
      <c r="I4" s="32">
        <v>43191</v>
      </c>
      <c r="J4" s="32">
        <v>43221</v>
      </c>
      <c r="K4" s="32">
        <v>43252</v>
      </c>
      <c r="L4" s="32">
        <v>43282</v>
      </c>
      <c r="M4" s="32">
        <v>43313</v>
      </c>
      <c r="N4" s="32">
        <v>43344</v>
      </c>
      <c r="O4" s="32">
        <v>43374</v>
      </c>
      <c r="P4" s="32">
        <v>43405</v>
      </c>
      <c r="Q4" s="32">
        <v>43435</v>
      </c>
    </row>
    <row r="5" spans="1:17" s="1" customFormat="1" ht="25.5" x14ac:dyDescent="0.25">
      <c r="A5" s="33" t="s">
        <v>197</v>
      </c>
      <c r="B5" s="33" t="s">
        <v>198</v>
      </c>
      <c r="C5" s="34" t="s">
        <v>241</v>
      </c>
      <c r="D5" s="35" t="s">
        <v>96</v>
      </c>
      <c r="E5" s="36">
        <f>SUM(F5:Q5)</f>
        <v>280000</v>
      </c>
      <c r="F5" s="37">
        <v>40000</v>
      </c>
      <c r="G5" s="37">
        <v>40000</v>
      </c>
      <c r="H5" s="37">
        <v>40000</v>
      </c>
      <c r="I5" s="37">
        <v>40000</v>
      </c>
      <c r="J5" s="37">
        <v>40000</v>
      </c>
      <c r="K5" s="37">
        <v>40000</v>
      </c>
      <c r="L5" s="37">
        <v>40000</v>
      </c>
      <c r="M5" s="37"/>
      <c r="N5" s="37"/>
      <c r="O5" s="37"/>
      <c r="P5" s="37"/>
      <c r="Q5" s="37"/>
    </row>
    <row r="6" spans="1:17" s="1" customFormat="1" ht="51" x14ac:dyDescent="0.25">
      <c r="A6" s="33" t="s">
        <v>203</v>
      </c>
      <c r="B6" s="33" t="s">
        <v>204</v>
      </c>
      <c r="C6" s="34" t="s">
        <v>122</v>
      </c>
      <c r="D6" s="35" t="s">
        <v>123</v>
      </c>
      <c r="E6" s="36">
        <f>SUM(F6:Q6)</f>
        <v>210000</v>
      </c>
      <c r="F6" s="37"/>
      <c r="G6" s="37">
        <v>105000</v>
      </c>
      <c r="H6" s="37">
        <v>105000</v>
      </c>
      <c r="I6" s="37"/>
      <c r="J6" s="37"/>
      <c r="K6" s="37"/>
      <c r="L6" s="37"/>
      <c r="M6" s="37"/>
      <c r="N6" s="37"/>
      <c r="O6" s="37"/>
      <c r="P6" s="37"/>
      <c r="Q6" s="37"/>
    </row>
    <row r="7" spans="1:17" s="1" customFormat="1" ht="38.25" x14ac:dyDescent="0.25">
      <c r="A7" s="33" t="s">
        <v>203</v>
      </c>
      <c r="B7" s="33"/>
      <c r="C7" s="34" t="s">
        <v>124</v>
      </c>
      <c r="D7" s="35" t="s">
        <v>125</v>
      </c>
      <c r="E7" s="36">
        <f t="shared" ref="E7:E23" si="0">SUM(F7:Q7)</f>
        <v>240000</v>
      </c>
      <c r="F7" s="37"/>
      <c r="G7" s="37">
        <v>120000</v>
      </c>
      <c r="H7" s="37">
        <v>120000</v>
      </c>
      <c r="I7" s="37"/>
      <c r="J7" s="37"/>
      <c r="K7" s="37"/>
      <c r="L7" s="37"/>
      <c r="M7" s="37"/>
      <c r="N7" s="37"/>
      <c r="O7" s="37"/>
      <c r="P7" s="37"/>
      <c r="Q7" s="37"/>
    </row>
    <row r="8" spans="1:17" s="1" customFormat="1" ht="12.75" x14ac:dyDescent="0.25">
      <c r="A8" s="33" t="s">
        <v>203</v>
      </c>
      <c r="B8" s="33"/>
      <c r="C8" s="34" t="s">
        <v>126</v>
      </c>
      <c r="D8" s="35" t="s">
        <v>127</v>
      </c>
      <c r="E8" s="36">
        <f t="shared" si="0"/>
        <v>100000</v>
      </c>
      <c r="F8" s="37"/>
      <c r="G8" s="37">
        <v>50000</v>
      </c>
      <c r="H8" s="37">
        <v>50000</v>
      </c>
      <c r="I8" s="37"/>
      <c r="J8" s="37"/>
      <c r="K8" s="37"/>
      <c r="L8" s="37"/>
      <c r="M8" s="37"/>
      <c r="N8" s="37"/>
      <c r="O8" s="37"/>
      <c r="P8" s="37"/>
      <c r="Q8" s="37"/>
    </row>
    <row r="9" spans="1:17" s="1" customFormat="1" ht="38.25" x14ac:dyDescent="0.25">
      <c r="A9" s="33" t="s">
        <v>205</v>
      </c>
      <c r="B9" s="33" t="s">
        <v>206</v>
      </c>
      <c r="C9" s="34" t="s">
        <v>122</v>
      </c>
      <c r="D9" s="35" t="s">
        <v>123</v>
      </c>
      <c r="E9" s="36">
        <f t="shared" si="0"/>
        <v>135000</v>
      </c>
      <c r="F9" s="37">
        <v>105000</v>
      </c>
      <c r="G9" s="37">
        <v>30000</v>
      </c>
      <c r="H9" s="37"/>
      <c r="I9" s="37"/>
      <c r="J9" s="37"/>
      <c r="K9" s="37"/>
      <c r="L9" s="37"/>
      <c r="M9" s="37"/>
      <c r="N9" s="37"/>
      <c r="O9" s="37"/>
      <c r="P9" s="37"/>
      <c r="Q9" s="37"/>
    </row>
    <row r="10" spans="1:17" s="1" customFormat="1" ht="38.25" x14ac:dyDescent="0.25">
      <c r="A10" s="33" t="s">
        <v>205</v>
      </c>
      <c r="B10" s="39"/>
      <c r="C10" s="38" t="s">
        <v>124</v>
      </c>
      <c r="D10" s="35" t="s">
        <v>125</v>
      </c>
      <c r="E10" s="36">
        <f t="shared" si="0"/>
        <v>150000</v>
      </c>
      <c r="F10" s="37">
        <v>120000</v>
      </c>
      <c r="G10" s="37">
        <v>30000</v>
      </c>
      <c r="H10" s="37"/>
      <c r="I10" s="37"/>
      <c r="J10" s="37"/>
      <c r="K10" s="37"/>
      <c r="L10" s="37"/>
      <c r="M10" s="37"/>
      <c r="N10" s="37"/>
      <c r="O10" s="37"/>
      <c r="P10" s="37"/>
      <c r="Q10" s="37"/>
    </row>
    <row r="11" spans="1:17" s="1" customFormat="1" ht="12.75" x14ac:dyDescent="0.25">
      <c r="A11" s="33" t="s">
        <v>205</v>
      </c>
      <c r="B11" s="39"/>
      <c r="C11" s="38" t="s">
        <v>126</v>
      </c>
      <c r="D11" s="35" t="s">
        <v>127</v>
      </c>
      <c r="E11" s="36">
        <f t="shared" si="0"/>
        <v>60000</v>
      </c>
      <c r="F11" s="37">
        <v>50000</v>
      </c>
      <c r="G11" s="37">
        <v>10000</v>
      </c>
      <c r="H11" s="37"/>
      <c r="I11" s="37"/>
      <c r="J11" s="37"/>
      <c r="K11" s="37"/>
      <c r="L11" s="37"/>
      <c r="M11" s="37"/>
      <c r="N11" s="37"/>
      <c r="O11" s="37"/>
      <c r="P11" s="37"/>
      <c r="Q11" s="37"/>
    </row>
    <row r="12" spans="1:17" s="1" customFormat="1" ht="51" x14ac:dyDescent="0.25">
      <c r="A12" s="33" t="s">
        <v>207</v>
      </c>
      <c r="B12" s="39" t="s">
        <v>208</v>
      </c>
      <c r="C12" s="38" t="s">
        <v>241</v>
      </c>
      <c r="D12" s="35" t="s">
        <v>96</v>
      </c>
      <c r="E12" s="36">
        <f t="shared" si="0"/>
        <v>450000</v>
      </c>
      <c r="F12" s="37"/>
      <c r="G12" s="37"/>
      <c r="H12" s="37"/>
      <c r="I12" s="37">
        <v>90000</v>
      </c>
      <c r="J12" s="37">
        <v>90000</v>
      </c>
      <c r="K12" s="37">
        <v>90000</v>
      </c>
      <c r="L12" s="37">
        <v>90000</v>
      </c>
      <c r="M12" s="37">
        <v>90000</v>
      </c>
      <c r="N12" s="37"/>
      <c r="O12" s="37"/>
      <c r="P12" s="37"/>
      <c r="Q12" s="37"/>
    </row>
    <row r="13" spans="1:17" s="1" customFormat="1" ht="38.25" x14ac:dyDescent="0.25">
      <c r="A13" s="33" t="s">
        <v>209</v>
      </c>
      <c r="B13" s="39" t="s">
        <v>210</v>
      </c>
      <c r="C13" s="38" t="s">
        <v>242</v>
      </c>
      <c r="D13" s="35" t="s">
        <v>109</v>
      </c>
      <c r="E13" s="36">
        <f t="shared" si="0"/>
        <v>40000</v>
      </c>
      <c r="F13" s="37"/>
      <c r="G13" s="37"/>
      <c r="H13" s="37"/>
      <c r="I13" s="37">
        <v>40000</v>
      </c>
      <c r="J13" s="37"/>
      <c r="K13" s="37"/>
      <c r="L13" s="37"/>
      <c r="M13" s="37"/>
      <c r="N13" s="37"/>
      <c r="O13" s="37"/>
      <c r="P13" s="37"/>
      <c r="Q13" s="37"/>
    </row>
    <row r="14" spans="1:17" s="1" customFormat="1" ht="25.5" x14ac:dyDescent="0.25">
      <c r="A14" s="33" t="s">
        <v>211</v>
      </c>
      <c r="B14" s="39" t="s">
        <v>212</v>
      </c>
      <c r="C14" s="38" t="s">
        <v>122</v>
      </c>
      <c r="D14" s="35" t="s">
        <v>123</v>
      </c>
      <c r="E14" s="36">
        <f t="shared" si="0"/>
        <v>450000</v>
      </c>
      <c r="F14" s="37"/>
      <c r="G14" s="37"/>
      <c r="H14" s="37"/>
      <c r="I14" s="37">
        <v>450000</v>
      </c>
      <c r="J14" s="37"/>
      <c r="K14" s="37"/>
      <c r="L14" s="37"/>
      <c r="M14" s="37"/>
      <c r="N14" s="37"/>
      <c r="O14" s="37"/>
      <c r="P14" s="37"/>
      <c r="Q14" s="37"/>
    </row>
    <row r="15" spans="1:17" s="1" customFormat="1" ht="38.25" x14ac:dyDescent="0.25">
      <c r="A15" s="33" t="s">
        <v>211</v>
      </c>
      <c r="B15" s="39"/>
      <c r="C15" s="38" t="s">
        <v>124</v>
      </c>
      <c r="D15" s="35" t="s">
        <v>125</v>
      </c>
      <c r="E15" s="36">
        <f t="shared" si="0"/>
        <v>350000</v>
      </c>
      <c r="F15" s="37"/>
      <c r="G15" s="37"/>
      <c r="H15" s="37"/>
      <c r="I15" s="37">
        <v>350000</v>
      </c>
      <c r="J15" s="37"/>
      <c r="K15" s="37"/>
      <c r="L15" s="37"/>
      <c r="M15" s="37"/>
      <c r="N15" s="37"/>
      <c r="O15" s="37"/>
      <c r="P15" s="37"/>
      <c r="Q15" s="37"/>
    </row>
    <row r="16" spans="1:17" s="1" customFormat="1" ht="12.75" x14ac:dyDescent="0.25">
      <c r="A16" s="33" t="s">
        <v>211</v>
      </c>
      <c r="B16" s="39"/>
      <c r="C16" s="38" t="s">
        <v>126</v>
      </c>
      <c r="D16" s="35" t="s">
        <v>127</v>
      </c>
      <c r="E16" s="36">
        <f t="shared" si="0"/>
        <v>200000</v>
      </c>
      <c r="F16" s="37"/>
      <c r="G16" s="37"/>
      <c r="H16" s="37"/>
      <c r="I16" s="37">
        <v>200000</v>
      </c>
      <c r="J16" s="37"/>
      <c r="K16" s="37"/>
      <c r="L16" s="37"/>
      <c r="M16" s="37"/>
      <c r="N16" s="37"/>
      <c r="O16" s="37"/>
      <c r="P16" s="37"/>
      <c r="Q16" s="37"/>
    </row>
    <row r="17" spans="1:17" s="1" customFormat="1" ht="38.25" customHeight="1" x14ac:dyDescent="0.25">
      <c r="A17" s="114" t="s">
        <v>227</v>
      </c>
      <c r="B17" s="117" t="s">
        <v>228</v>
      </c>
      <c r="C17" s="38" t="s">
        <v>122</v>
      </c>
      <c r="D17" s="35" t="s">
        <v>123</v>
      </c>
      <c r="E17" s="36">
        <f t="shared" si="0"/>
        <v>70000</v>
      </c>
      <c r="F17" s="37"/>
      <c r="G17" s="37"/>
      <c r="H17" s="37"/>
      <c r="I17" s="37"/>
      <c r="J17" s="37"/>
      <c r="K17" s="37"/>
      <c r="L17" s="37">
        <v>70000</v>
      </c>
      <c r="M17" s="37"/>
      <c r="N17" s="37"/>
      <c r="O17" s="37"/>
      <c r="P17" s="37"/>
      <c r="Q17" s="37"/>
    </row>
    <row r="18" spans="1:17" s="1" customFormat="1" ht="38.25" x14ac:dyDescent="0.25">
      <c r="A18" s="115"/>
      <c r="B18" s="118"/>
      <c r="C18" s="38" t="s">
        <v>124</v>
      </c>
      <c r="D18" s="35" t="s">
        <v>125</v>
      </c>
      <c r="E18" s="36">
        <f t="shared" si="0"/>
        <v>100000</v>
      </c>
      <c r="F18" s="37"/>
      <c r="G18" s="37"/>
      <c r="H18" s="37"/>
      <c r="I18" s="37"/>
      <c r="J18" s="37"/>
      <c r="K18" s="37"/>
      <c r="L18" s="37">
        <v>100000</v>
      </c>
      <c r="M18" s="37"/>
      <c r="N18" s="37"/>
      <c r="O18" s="37"/>
      <c r="P18" s="37"/>
      <c r="Q18" s="37"/>
    </row>
    <row r="19" spans="1:17" s="1" customFormat="1" ht="12.75" x14ac:dyDescent="0.25">
      <c r="A19" s="116"/>
      <c r="B19" s="119"/>
      <c r="C19" s="38" t="s">
        <v>126</v>
      </c>
      <c r="D19" s="35" t="s">
        <v>127</v>
      </c>
      <c r="E19" s="36">
        <f t="shared" si="0"/>
        <v>30000</v>
      </c>
      <c r="F19" s="37"/>
      <c r="G19" s="37"/>
      <c r="H19" s="37"/>
      <c r="I19" s="37"/>
      <c r="J19" s="37"/>
      <c r="K19" s="37"/>
      <c r="L19" s="37">
        <v>30000</v>
      </c>
      <c r="M19" s="37"/>
      <c r="N19" s="37"/>
      <c r="O19" s="37"/>
      <c r="P19" s="37"/>
      <c r="Q19" s="37"/>
    </row>
    <row r="20" spans="1:17" s="1" customFormat="1" ht="51" customHeight="1" x14ac:dyDescent="0.25">
      <c r="A20" s="114" t="s">
        <v>229</v>
      </c>
      <c r="B20" s="117" t="s">
        <v>230</v>
      </c>
      <c r="C20" s="38" t="s">
        <v>122</v>
      </c>
      <c r="D20" s="35" t="s">
        <v>123</v>
      </c>
      <c r="E20" s="36">
        <f t="shared" si="0"/>
        <v>450000</v>
      </c>
      <c r="F20" s="37"/>
      <c r="G20" s="37"/>
      <c r="H20" s="37"/>
      <c r="I20" s="37"/>
      <c r="J20" s="37"/>
      <c r="K20" s="37"/>
      <c r="L20" s="37">
        <v>450000</v>
      </c>
      <c r="M20" s="37"/>
      <c r="N20" s="37"/>
      <c r="O20" s="37"/>
      <c r="P20" s="37"/>
      <c r="Q20" s="37"/>
    </row>
    <row r="21" spans="1:17" s="1" customFormat="1" ht="38.25" x14ac:dyDescent="0.25">
      <c r="A21" s="115"/>
      <c r="B21" s="118"/>
      <c r="C21" s="38" t="s">
        <v>124</v>
      </c>
      <c r="D21" s="35" t="s">
        <v>125</v>
      </c>
      <c r="E21" s="36">
        <f t="shared" si="0"/>
        <v>350000</v>
      </c>
      <c r="F21" s="37"/>
      <c r="G21" s="37"/>
      <c r="H21" s="37"/>
      <c r="I21" s="37"/>
      <c r="J21" s="37"/>
      <c r="K21" s="37"/>
      <c r="L21" s="37">
        <v>350000</v>
      </c>
      <c r="M21" s="37"/>
      <c r="N21" s="37"/>
      <c r="O21" s="37"/>
      <c r="P21" s="37"/>
      <c r="Q21" s="37"/>
    </row>
    <row r="22" spans="1:17" s="1" customFormat="1" ht="12.75" x14ac:dyDescent="0.25">
      <c r="A22" s="116"/>
      <c r="B22" s="119"/>
      <c r="C22" s="38" t="s">
        <v>126</v>
      </c>
      <c r="D22" s="35" t="s">
        <v>127</v>
      </c>
      <c r="E22" s="36">
        <f t="shared" si="0"/>
        <v>200000</v>
      </c>
      <c r="F22" s="37"/>
      <c r="G22" s="37"/>
      <c r="H22" s="37"/>
      <c r="I22" s="37"/>
      <c r="J22" s="37"/>
      <c r="K22" s="37"/>
      <c r="L22" s="37">
        <v>200000</v>
      </c>
      <c r="M22" s="37"/>
      <c r="N22" s="37"/>
      <c r="O22" s="37"/>
      <c r="P22" s="37"/>
      <c r="Q22" s="37"/>
    </row>
    <row r="23" spans="1:17" s="1" customFormat="1" ht="12.75" x14ac:dyDescent="0.25">
      <c r="A23" s="39"/>
      <c r="B23" s="39"/>
      <c r="C23" s="38"/>
      <c r="D23" s="35"/>
      <c r="E23" s="36">
        <f t="shared" si="0"/>
        <v>0</v>
      </c>
      <c r="F23" s="37"/>
      <c r="G23" s="37"/>
      <c r="H23" s="37"/>
      <c r="I23" s="37"/>
      <c r="J23" s="37"/>
      <c r="K23" s="37"/>
      <c r="L23" s="37"/>
      <c r="M23" s="37"/>
      <c r="N23" s="37"/>
      <c r="O23" s="37"/>
      <c r="P23" s="37"/>
      <c r="Q23" s="37"/>
    </row>
    <row r="24" spans="1:17" s="1" customFormat="1" ht="12.75" x14ac:dyDescent="0.25">
      <c r="E24" s="40"/>
      <c r="F24" s="40"/>
      <c r="G24" s="40"/>
      <c r="H24" s="40"/>
      <c r="I24" s="40"/>
      <c r="J24" s="40"/>
      <c r="K24" s="40"/>
      <c r="L24" s="40"/>
      <c r="M24" s="40"/>
      <c r="N24" s="40"/>
      <c r="O24" s="40"/>
      <c r="P24" s="40"/>
      <c r="Q24" s="40"/>
    </row>
    <row r="25" spans="1:17" s="1" customFormat="1" ht="12.75" x14ac:dyDescent="0.25">
      <c r="E25" s="41">
        <f>SUM(F25:Q25)</f>
        <v>3865000</v>
      </c>
      <c r="F25" s="41">
        <f t="shared" ref="F25:Q25" si="1">SUM(F5:F23)</f>
        <v>315000</v>
      </c>
      <c r="G25" s="41">
        <f t="shared" si="1"/>
        <v>385000</v>
      </c>
      <c r="H25" s="41">
        <f t="shared" si="1"/>
        <v>315000</v>
      </c>
      <c r="I25" s="41">
        <f t="shared" si="1"/>
        <v>1170000</v>
      </c>
      <c r="J25" s="41">
        <f t="shared" si="1"/>
        <v>130000</v>
      </c>
      <c r="K25" s="41">
        <f t="shared" si="1"/>
        <v>130000</v>
      </c>
      <c r="L25" s="41">
        <f t="shared" si="1"/>
        <v>1330000</v>
      </c>
      <c r="M25" s="41">
        <f t="shared" si="1"/>
        <v>90000</v>
      </c>
      <c r="N25" s="41">
        <f t="shared" si="1"/>
        <v>0</v>
      </c>
      <c r="O25" s="41">
        <f t="shared" si="1"/>
        <v>0</v>
      </c>
      <c r="P25" s="41">
        <f t="shared" si="1"/>
        <v>0</v>
      </c>
      <c r="Q25" s="41">
        <f t="shared" si="1"/>
        <v>0</v>
      </c>
    </row>
  </sheetData>
  <mergeCells count="6">
    <mergeCell ref="C3:E3"/>
    <mergeCell ref="F3:Q3"/>
    <mergeCell ref="A17:A19"/>
    <mergeCell ref="B17:B19"/>
    <mergeCell ref="A20:A22"/>
    <mergeCell ref="B20:B22"/>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23"/>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paperSize="134" scale="70"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D5:D23</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46"/>
  <sheetViews>
    <sheetView showGridLines="0" view="pageLayout" topLeftCell="A16" zoomScale="115" zoomScaleNormal="120" zoomScaleSheetLayoutView="115" zoomScalePageLayoutView="115" workbookViewId="0">
      <selection activeCell="A32" sqref="A32:N32"/>
    </sheetView>
  </sheetViews>
  <sheetFormatPr baseColWidth="10" defaultColWidth="9.140625" defaultRowHeight="12.75" x14ac:dyDescent="0.25"/>
  <cols>
    <col min="1" max="1" width="24.28515625" style="1" bestFit="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3.75" customHeight="1" x14ac:dyDescent="0.25">
      <c r="B1" s="73" t="s">
        <v>0</v>
      </c>
      <c r="C1" s="73"/>
      <c r="D1" s="73"/>
      <c r="E1" s="73"/>
      <c r="F1" s="73"/>
      <c r="G1" s="73"/>
      <c r="H1" s="73"/>
      <c r="I1" s="73"/>
      <c r="J1" s="73"/>
      <c r="K1" s="73"/>
      <c r="L1" s="73"/>
      <c r="M1" s="73"/>
      <c r="N1" s="73"/>
    </row>
    <row r="2" spans="1:15" ht="15.75" x14ac:dyDescent="0.25">
      <c r="A2" s="74" t="s">
        <v>1</v>
      </c>
      <c r="B2" s="74"/>
      <c r="C2" s="74"/>
      <c r="D2" s="74"/>
      <c r="E2" s="74"/>
      <c r="F2" s="74"/>
      <c r="G2" s="74"/>
      <c r="H2" s="74"/>
      <c r="I2" s="74"/>
      <c r="J2" s="74"/>
      <c r="K2" s="74"/>
      <c r="L2" s="74"/>
      <c r="M2" s="74"/>
      <c r="N2" s="74"/>
    </row>
    <row r="3" spans="1:15" x14ac:dyDescent="0.25">
      <c r="A3" s="75" t="s">
        <v>2</v>
      </c>
      <c r="B3" s="76"/>
      <c r="C3" s="77" t="s">
        <v>243</v>
      </c>
      <c r="D3" s="78"/>
      <c r="E3" s="78"/>
      <c r="F3" s="78"/>
      <c r="G3" s="78"/>
      <c r="H3" s="78"/>
      <c r="I3" s="78"/>
      <c r="J3" s="78"/>
      <c r="K3" s="78"/>
      <c r="L3" s="78"/>
      <c r="M3" s="78"/>
      <c r="N3" s="79"/>
    </row>
    <row r="4" spans="1:15" x14ac:dyDescent="0.25">
      <c r="A4" s="75" t="s">
        <v>4</v>
      </c>
      <c r="B4" s="80"/>
      <c r="C4" s="80"/>
      <c r="D4" s="80"/>
      <c r="E4" s="80"/>
      <c r="F4" s="80"/>
      <c r="G4" s="84" t="s">
        <v>244</v>
      </c>
      <c r="H4" s="84"/>
      <c r="I4" s="84"/>
      <c r="J4" s="84"/>
      <c r="K4" s="84"/>
      <c r="L4" s="84"/>
      <c r="M4" s="84"/>
      <c r="N4" s="84"/>
    </row>
    <row r="5" spans="1:15" x14ac:dyDescent="0.25">
      <c r="A5" s="2"/>
      <c r="B5" s="82"/>
      <c r="C5" s="82"/>
    </row>
    <row r="6" spans="1:15" x14ac:dyDescent="0.25">
      <c r="A6" s="3" t="s">
        <v>6</v>
      </c>
      <c r="B6" s="83" t="s">
        <v>194</v>
      </c>
      <c r="C6" s="83"/>
      <c r="D6" s="83"/>
      <c r="E6" s="83"/>
      <c r="F6" s="83"/>
      <c r="G6" s="83"/>
      <c r="H6" s="83"/>
      <c r="I6" s="83"/>
      <c r="J6" s="83"/>
      <c r="K6" s="83"/>
      <c r="L6" s="83"/>
      <c r="M6" s="83"/>
      <c r="N6" s="83"/>
    </row>
    <row r="7" spans="1:15" ht="25.5" x14ac:dyDescent="0.25">
      <c r="A7" s="3" t="s">
        <v>8</v>
      </c>
      <c r="B7" s="84" t="s">
        <v>195</v>
      </c>
      <c r="C7" s="84"/>
      <c r="D7" s="84"/>
      <c r="E7" s="84"/>
      <c r="F7" s="84"/>
      <c r="G7" s="84"/>
      <c r="H7" s="84"/>
      <c r="I7" s="84"/>
      <c r="J7" s="84"/>
      <c r="K7" s="84"/>
      <c r="L7" s="4" t="s">
        <v>10</v>
      </c>
      <c r="M7" s="85">
        <v>43191</v>
      </c>
      <c r="N7" s="85"/>
    </row>
    <row r="8" spans="1:15" ht="25.5" x14ac:dyDescent="0.25">
      <c r="A8" s="3" t="s">
        <v>11</v>
      </c>
      <c r="B8" s="86" t="s">
        <v>196</v>
      </c>
      <c r="C8" s="86"/>
      <c r="D8" s="86"/>
      <c r="E8" s="86"/>
      <c r="F8" s="86"/>
      <c r="G8" s="86"/>
      <c r="H8" s="86"/>
      <c r="I8" s="4" t="s">
        <v>13</v>
      </c>
      <c r="J8" s="84" t="s">
        <v>152</v>
      </c>
      <c r="K8" s="84"/>
      <c r="L8" s="4" t="s">
        <v>15</v>
      </c>
      <c r="M8" s="85">
        <v>43312</v>
      </c>
      <c r="N8" s="85"/>
    </row>
    <row r="9" spans="1:15" x14ac:dyDescent="0.25">
      <c r="A9" s="3" t="s">
        <v>16</v>
      </c>
      <c r="B9" s="83" t="s">
        <v>17</v>
      </c>
      <c r="C9" s="83"/>
      <c r="D9" s="83"/>
      <c r="E9" s="83"/>
      <c r="F9" s="83"/>
      <c r="G9" s="83"/>
      <c r="H9" s="83"/>
      <c r="I9" s="83"/>
      <c r="J9" s="83"/>
      <c r="K9" s="83"/>
      <c r="L9" s="83"/>
      <c r="M9" s="83"/>
      <c r="N9" s="83"/>
    </row>
    <row r="10" spans="1:15" x14ac:dyDescent="0.25">
      <c r="A10" s="5"/>
      <c r="B10" s="6"/>
      <c r="C10" s="6"/>
      <c r="D10" s="6"/>
      <c r="E10" s="6"/>
      <c r="F10" s="6"/>
      <c r="G10" s="6"/>
      <c r="H10" s="6"/>
      <c r="I10" s="6"/>
      <c r="J10" s="6"/>
      <c r="K10" s="6"/>
      <c r="L10" s="6"/>
      <c r="M10" s="6"/>
      <c r="N10" s="6"/>
    </row>
    <row r="11" spans="1:15" s="8" customFormat="1" x14ac:dyDescent="0.25">
      <c r="A11" s="88" t="s">
        <v>18</v>
      </c>
      <c r="B11" s="89" t="s">
        <v>19</v>
      </c>
      <c r="C11" s="89"/>
      <c r="D11" s="89"/>
      <c r="E11" s="89"/>
      <c r="F11" s="89"/>
      <c r="G11" s="89"/>
      <c r="H11" s="89"/>
      <c r="I11" s="89"/>
      <c r="J11" s="89"/>
      <c r="K11" s="89"/>
      <c r="L11" s="89"/>
      <c r="M11" s="90" t="s">
        <v>20</v>
      </c>
      <c r="N11" s="90"/>
      <c r="O11" s="7"/>
    </row>
    <row r="12" spans="1:15" s="8" customFormat="1" x14ac:dyDescent="0.25">
      <c r="A12" s="88"/>
      <c r="B12" s="89"/>
      <c r="C12" s="89"/>
      <c r="D12" s="89"/>
      <c r="E12" s="89"/>
      <c r="F12" s="89"/>
      <c r="G12" s="89"/>
      <c r="H12" s="89"/>
      <c r="I12" s="89"/>
      <c r="J12" s="89"/>
      <c r="K12" s="89"/>
      <c r="L12" s="89"/>
      <c r="M12" s="9" t="s">
        <v>21</v>
      </c>
      <c r="N12" s="9" t="s">
        <v>22</v>
      </c>
      <c r="O12" s="7"/>
    </row>
    <row r="13" spans="1:15" s="8" customFormat="1" x14ac:dyDescent="0.25">
      <c r="A13" s="21" t="s">
        <v>245</v>
      </c>
      <c r="B13" s="87" t="s">
        <v>198</v>
      </c>
      <c r="C13" s="87"/>
      <c r="D13" s="87"/>
      <c r="E13" s="87"/>
      <c r="F13" s="87"/>
      <c r="G13" s="87"/>
      <c r="H13" s="87"/>
      <c r="I13" s="87"/>
      <c r="J13" s="87"/>
      <c r="K13" s="87"/>
      <c r="L13" s="87"/>
      <c r="M13" s="11">
        <v>43191</v>
      </c>
      <c r="N13" s="11">
        <v>43312</v>
      </c>
    </row>
    <row r="14" spans="1:15" s="8" customFormat="1" x14ac:dyDescent="0.25">
      <c r="A14" s="21" t="s">
        <v>246</v>
      </c>
      <c r="B14" s="87" t="s">
        <v>247</v>
      </c>
      <c r="C14" s="87"/>
      <c r="D14" s="87"/>
      <c r="E14" s="87"/>
      <c r="F14" s="87"/>
      <c r="G14" s="87"/>
      <c r="H14" s="87"/>
      <c r="I14" s="87"/>
      <c r="J14" s="87"/>
      <c r="K14" s="87"/>
      <c r="L14" s="87"/>
      <c r="M14" s="11">
        <v>43191</v>
      </c>
      <c r="N14" s="11">
        <v>43312</v>
      </c>
    </row>
    <row r="15" spans="1:15" s="8" customFormat="1" x14ac:dyDescent="0.25">
      <c r="A15" s="21" t="s">
        <v>248</v>
      </c>
      <c r="B15" s="87" t="s">
        <v>202</v>
      </c>
      <c r="C15" s="87"/>
      <c r="D15" s="87"/>
      <c r="E15" s="87"/>
      <c r="F15" s="87"/>
      <c r="G15" s="87"/>
      <c r="H15" s="87"/>
      <c r="I15" s="87"/>
      <c r="J15" s="87"/>
      <c r="K15" s="87"/>
      <c r="L15" s="87"/>
      <c r="M15" s="11">
        <v>43191</v>
      </c>
      <c r="N15" s="11">
        <v>43312</v>
      </c>
    </row>
    <row r="16" spans="1:15" s="8" customFormat="1" x14ac:dyDescent="0.25">
      <c r="A16" s="21" t="s">
        <v>249</v>
      </c>
      <c r="B16" s="91" t="s">
        <v>250</v>
      </c>
      <c r="C16" s="92"/>
      <c r="D16" s="92"/>
      <c r="E16" s="92"/>
      <c r="F16" s="92"/>
      <c r="G16" s="92"/>
      <c r="H16" s="92"/>
      <c r="I16" s="92"/>
      <c r="J16" s="92"/>
      <c r="K16" s="92"/>
      <c r="L16" s="93"/>
      <c r="M16" s="11">
        <v>43191</v>
      </c>
      <c r="N16" s="11">
        <v>43250</v>
      </c>
    </row>
    <row r="17" spans="1:14" s="8" customFormat="1" x14ac:dyDescent="0.25">
      <c r="A17" s="21" t="s">
        <v>251</v>
      </c>
      <c r="B17" s="91" t="s">
        <v>218</v>
      </c>
      <c r="C17" s="92"/>
      <c r="D17" s="92"/>
      <c r="E17" s="92"/>
      <c r="F17" s="92"/>
      <c r="G17" s="92"/>
      <c r="H17" s="92"/>
      <c r="I17" s="92"/>
      <c r="J17" s="92"/>
      <c r="K17" s="92"/>
      <c r="L17" s="93"/>
      <c r="M17" s="11">
        <v>43282</v>
      </c>
      <c r="N17" s="11">
        <v>43282</v>
      </c>
    </row>
    <row r="18" spans="1:14" s="8" customFormat="1" x14ac:dyDescent="0.25">
      <c r="A18" s="21" t="s">
        <v>252</v>
      </c>
      <c r="B18" s="91" t="s">
        <v>253</v>
      </c>
      <c r="C18" s="92"/>
      <c r="D18" s="92"/>
      <c r="E18" s="92"/>
      <c r="F18" s="92"/>
      <c r="G18" s="92"/>
      <c r="H18" s="92"/>
      <c r="I18" s="92"/>
      <c r="J18" s="92"/>
      <c r="K18" s="92"/>
      <c r="L18" s="93"/>
      <c r="M18" s="11">
        <v>43221</v>
      </c>
      <c r="N18" s="11">
        <v>43296</v>
      </c>
    </row>
    <row r="19" spans="1:14" s="8" customFormat="1" x14ac:dyDescent="0.25">
      <c r="A19" s="21" t="s">
        <v>254</v>
      </c>
      <c r="B19" s="91" t="s">
        <v>222</v>
      </c>
      <c r="C19" s="92"/>
      <c r="D19" s="92"/>
      <c r="E19" s="92"/>
      <c r="F19" s="92"/>
      <c r="G19" s="92"/>
      <c r="H19" s="92"/>
      <c r="I19" s="92"/>
      <c r="J19" s="92"/>
      <c r="K19" s="92"/>
      <c r="L19" s="93"/>
      <c r="M19" s="11">
        <v>43221</v>
      </c>
      <c r="N19" s="11">
        <v>43296</v>
      </c>
    </row>
    <row r="20" spans="1:14" s="8" customFormat="1" x14ac:dyDescent="0.25">
      <c r="A20" s="21" t="s">
        <v>255</v>
      </c>
      <c r="B20" s="91" t="s">
        <v>224</v>
      </c>
      <c r="C20" s="92"/>
      <c r="D20" s="92"/>
      <c r="E20" s="92"/>
      <c r="F20" s="92"/>
      <c r="G20" s="92"/>
      <c r="H20" s="92"/>
      <c r="I20" s="92"/>
      <c r="J20" s="92"/>
      <c r="K20" s="92"/>
      <c r="L20" s="93"/>
      <c r="M20" s="11">
        <v>43191</v>
      </c>
      <c r="N20" s="11">
        <v>43312</v>
      </c>
    </row>
    <row r="21" spans="1:14" s="8" customFormat="1" x14ac:dyDescent="0.25">
      <c r="A21" s="21" t="s">
        <v>256</v>
      </c>
      <c r="B21" s="91" t="s">
        <v>257</v>
      </c>
      <c r="C21" s="92"/>
      <c r="D21" s="92"/>
      <c r="E21" s="92"/>
      <c r="F21" s="92"/>
      <c r="G21" s="92"/>
      <c r="H21" s="92"/>
      <c r="I21" s="92"/>
      <c r="J21" s="92"/>
      <c r="K21" s="92"/>
      <c r="L21" s="93"/>
      <c r="M21" s="11">
        <v>43191</v>
      </c>
      <c r="N21" s="11">
        <v>43312</v>
      </c>
    </row>
    <row r="22" spans="1:14" s="8" customFormat="1" x14ac:dyDescent="0.25">
      <c r="A22" s="21" t="s">
        <v>258</v>
      </c>
      <c r="B22" s="113" t="s">
        <v>259</v>
      </c>
      <c r="C22" s="113"/>
      <c r="D22" s="113"/>
      <c r="E22" s="113"/>
      <c r="F22" s="113"/>
      <c r="G22" s="113"/>
      <c r="H22" s="113"/>
      <c r="I22" s="113"/>
      <c r="J22" s="113"/>
      <c r="K22" s="113"/>
      <c r="L22" s="113"/>
      <c r="M22" s="11">
        <v>43282</v>
      </c>
      <c r="N22" s="11">
        <v>43312</v>
      </c>
    </row>
    <row r="23" spans="1:14" s="8" customFormat="1" x14ac:dyDescent="0.25">
      <c r="A23" s="21" t="s">
        <v>260</v>
      </c>
      <c r="B23" s="113" t="s">
        <v>261</v>
      </c>
      <c r="C23" s="113"/>
      <c r="D23" s="113"/>
      <c r="E23" s="113"/>
      <c r="F23" s="113"/>
      <c r="G23" s="113"/>
      <c r="H23" s="113"/>
      <c r="I23" s="113"/>
      <c r="J23" s="113"/>
      <c r="K23" s="113"/>
      <c r="L23" s="113"/>
      <c r="M23" s="11">
        <v>43282</v>
      </c>
      <c r="N23" s="11">
        <v>43312</v>
      </c>
    </row>
    <row r="25" spans="1:14" x14ac:dyDescent="0.25">
      <c r="A25" s="100" t="s">
        <v>59</v>
      </c>
      <c r="B25" s="101"/>
      <c r="C25" s="101"/>
      <c r="D25" s="101"/>
      <c r="E25" s="101"/>
      <c r="F25" s="101"/>
      <c r="G25" s="101"/>
      <c r="H25" s="101"/>
      <c r="I25" s="101"/>
      <c r="J25" s="101"/>
      <c r="K25" s="101"/>
      <c r="L25" s="101"/>
      <c r="M25" s="101"/>
      <c r="N25" s="102"/>
    </row>
    <row r="26" spans="1:14" x14ac:dyDescent="0.25">
      <c r="A26" s="12"/>
      <c r="B26" s="12" t="s">
        <v>60</v>
      </c>
      <c r="C26" s="13">
        <v>43130</v>
      </c>
      <c r="D26" s="13">
        <v>43159</v>
      </c>
      <c r="E26" s="13">
        <v>43189</v>
      </c>
      <c r="F26" s="13">
        <v>43220</v>
      </c>
      <c r="G26" s="13">
        <v>43250</v>
      </c>
      <c r="H26" s="13">
        <v>43281</v>
      </c>
      <c r="I26" s="13">
        <v>43311</v>
      </c>
      <c r="J26" s="13">
        <v>43342</v>
      </c>
      <c r="K26" s="13">
        <v>43373</v>
      </c>
      <c r="L26" s="13">
        <v>43403</v>
      </c>
      <c r="M26" s="13">
        <v>43434</v>
      </c>
      <c r="N26" s="13">
        <v>43464</v>
      </c>
    </row>
    <row r="27" spans="1:14" x14ac:dyDescent="0.25">
      <c r="A27" s="14" t="s">
        <v>61</v>
      </c>
      <c r="B27" s="91" t="s">
        <v>262</v>
      </c>
      <c r="C27" s="92"/>
      <c r="D27" s="92"/>
      <c r="E27" s="92"/>
      <c r="F27" s="92"/>
      <c r="G27" s="92"/>
      <c r="H27" s="92"/>
      <c r="I27" s="92"/>
      <c r="J27" s="92"/>
      <c r="K27" s="92"/>
      <c r="L27" s="92"/>
      <c r="M27" s="92"/>
      <c r="N27" s="93"/>
    </row>
    <row r="28" spans="1:14" ht="25.5" x14ac:dyDescent="0.25">
      <c r="A28" s="14" t="s">
        <v>63</v>
      </c>
      <c r="B28" s="105" t="s">
        <v>232</v>
      </c>
      <c r="C28" s="106"/>
      <c r="D28" s="106"/>
      <c r="E28" s="106"/>
      <c r="F28" s="106"/>
      <c r="G28" s="106"/>
      <c r="H28" s="106"/>
      <c r="I28" s="106"/>
      <c r="J28" s="106"/>
      <c r="K28" s="106"/>
      <c r="L28" s="106"/>
      <c r="M28" s="106"/>
      <c r="N28" s="106"/>
    </row>
    <row r="29" spans="1:14" ht="25.5" x14ac:dyDescent="0.25">
      <c r="A29" s="14" t="s">
        <v>65</v>
      </c>
      <c r="B29" s="105" t="s">
        <v>263</v>
      </c>
      <c r="C29" s="106"/>
      <c r="D29" s="106"/>
      <c r="E29" s="106"/>
      <c r="F29" s="106"/>
      <c r="G29" s="106"/>
      <c r="H29" s="106"/>
      <c r="I29" s="106"/>
      <c r="J29" s="106"/>
      <c r="K29" s="106"/>
      <c r="L29" s="106"/>
      <c r="M29" s="106"/>
      <c r="N29" s="106"/>
    </row>
    <row r="30" spans="1:14" x14ac:dyDescent="0.25">
      <c r="A30" s="14" t="s">
        <v>67</v>
      </c>
      <c r="B30" s="15"/>
      <c r="C30" s="17"/>
      <c r="D30" s="22"/>
      <c r="E30" s="17"/>
      <c r="F30" s="17">
        <v>0.1</v>
      </c>
      <c r="G30" s="17">
        <v>0.3</v>
      </c>
      <c r="H30" s="17">
        <v>0.6</v>
      </c>
      <c r="I30" s="17">
        <v>1</v>
      </c>
      <c r="J30" s="17"/>
      <c r="K30" s="17"/>
      <c r="L30" s="17"/>
      <c r="M30" s="17"/>
      <c r="N30" s="17"/>
    </row>
    <row r="31" spans="1:14" x14ac:dyDescent="0.25">
      <c r="A31" s="18"/>
      <c r="B31" s="18"/>
      <c r="C31" s="18"/>
      <c r="D31" s="18"/>
      <c r="E31" s="18"/>
      <c r="F31" s="18"/>
      <c r="G31" s="18"/>
      <c r="H31" s="18"/>
      <c r="I31" s="18"/>
      <c r="J31" s="18"/>
      <c r="K31" s="18"/>
      <c r="L31" s="18"/>
      <c r="M31" s="18"/>
      <c r="N31" s="18"/>
    </row>
    <row r="32" spans="1:14" x14ac:dyDescent="0.25">
      <c r="A32" s="107" t="s">
        <v>59</v>
      </c>
      <c r="B32" s="107"/>
      <c r="C32" s="107"/>
      <c r="D32" s="107"/>
      <c r="E32" s="107"/>
      <c r="F32" s="107"/>
      <c r="G32" s="107"/>
      <c r="H32" s="107"/>
      <c r="I32" s="107"/>
      <c r="J32" s="107"/>
      <c r="K32" s="107"/>
      <c r="L32" s="107"/>
      <c r="M32" s="107"/>
      <c r="N32" s="107"/>
    </row>
    <row r="33" spans="1:14" x14ac:dyDescent="0.25">
      <c r="A33" s="12"/>
      <c r="B33" s="12" t="s">
        <v>60</v>
      </c>
      <c r="C33" s="13">
        <v>43130</v>
      </c>
      <c r="D33" s="13">
        <v>43159</v>
      </c>
      <c r="E33" s="13">
        <v>43189</v>
      </c>
      <c r="F33" s="13">
        <v>43220</v>
      </c>
      <c r="G33" s="13">
        <v>43250</v>
      </c>
      <c r="H33" s="13">
        <v>43281</v>
      </c>
      <c r="I33" s="13">
        <v>43311</v>
      </c>
      <c r="J33" s="13">
        <v>43342</v>
      </c>
      <c r="K33" s="13">
        <v>43373</v>
      </c>
      <c r="L33" s="13">
        <v>43403</v>
      </c>
      <c r="M33" s="13">
        <v>43434</v>
      </c>
      <c r="N33" s="13">
        <v>43464</v>
      </c>
    </row>
    <row r="34" spans="1:14" x14ac:dyDescent="0.25">
      <c r="A34" s="14" t="s">
        <v>61</v>
      </c>
      <c r="B34" s="91" t="s">
        <v>264</v>
      </c>
      <c r="C34" s="92"/>
      <c r="D34" s="92"/>
      <c r="E34" s="92"/>
      <c r="F34" s="92"/>
      <c r="G34" s="92"/>
      <c r="H34" s="92"/>
      <c r="I34" s="92"/>
      <c r="J34" s="92"/>
      <c r="K34" s="92"/>
      <c r="L34" s="92"/>
      <c r="M34" s="92"/>
      <c r="N34" s="93"/>
    </row>
    <row r="35" spans="1:14" ht="25.5" x14ac:dyDescent="0.25">
      <c r="A35" s="14" t="s">
        <v>63</v>
      </c>
      <c r="B35" s="105" t="s">
        <v>238</v>
      </c>
      <c r="C35" s="106"/>
      <c r="D35" s="106"/>
      <c r="E35" s="106"/>
      <c r="F35" s="106"/>
      <c r="G35" s="106"/>
      <c r="H35" s="106"/>
      <c r="I35" s="106"/>
      <c r="J35" s="106"/>
      <c r="K35" s="106"/>
      <c r="L35" s="106"/>
      <c r="M35" s="106"/>
      <c r="N35" s="106"/>
    </row>
    <row r="36" spans="1:14" ht="25.5" x14ac:dyDescent="0.25">
      <c r="A36" s="14" t="s">
        <v>65</v>
      </c>
      <c r="B36" s="105" t="s">
        <v>239</v>
      </c>
      <c r="C36" s="106"/>
      <c r="D36" s="106"/>
      <c r="E36" s="106"/>
      <c r="F36" s="106"/>
      <c r="G36" s="106"/>
      <c r="H36" s="106"/>
      <c r="I36" s="106"/>
      <c r="J36" s="106"/>
      <c r="K36" s="106"/>
      <c r="L36" s="106"/>
      <c r="M36" s="106"/>
      <c r="N36" s="106"/>
    </row>
    <row r="37" spans="1:14" x14ac:dyDescent="0.25">
      <c r="A37" s="14" t="s">
        <v>67</v>
      </c>
      <c r="B37" s="15"/>
      <c r="C37" s="17"/>
      <c r="D37" s="22"/>
      <c r="E37" s="17"/>
      <c r="F37" s="17">
        <v>0.2</v>
      </c>
      <c r="G37" s="17">
        <v>0.4</v>
      </c>
      <c r="H37" s="17">
        <v>0.8</v>
      </c>
      <c r="I37" s="17">
        <v>1</v>
      </c>
      <c r="J37" s="17"/>
      <c r="K37" s="17"/>
      <c r="L37" s="17"/>
      <c r="M37" s="17"/>
      <c r="N37" s="17"/>
    </row>
    <row r="38" spans="1:14" x14ac:dyDescent="0.25">
      <c r="A38" s="18"/>
      <c r="B38" s="18"/>
      <c r="C38" s="18"/>
      <c r="D38" s="18"/>
      <c r="E38" s="18"/>
      <c r="F38" s="18"/>
      <c r="G38" s="18"/>
      <c r="H38" s="18"/>
      <c r="I38" s="18"/>
      <c r="J38" s="18"/>
      <c r="K38" s="18"/>
      <c r="L38" s="18"/>
      <c r="M38" s="18"/>
      <c r="N38" s="18"/>
    </row>
    <row r="39" spans="1:14" x14ac:dyDescent="0.25">
      <c r="A39" s="107" t="s">
        <v>59</v>
      </c>
      <c r="B39" s="107"/>
      <c r="C39" s="107"/>
      <c r="D39" s="107"/>
      <c r="E39" s="107"/>
      <c r="F39" s="107"/>
      <c r="G39" s="107"/>
      <c r="H39" s="107"/>
      <c r="I39" s="107"/>
      <c r="J39" s="107"/>
      <c r="K39" s="107"/>
      <c r="L39" s="107"/>
      <c r="M39" s="107"/>
      <c r="N39" s="107"/>
    </row>
    <row r="40" spans="1:14" x14ac:dyDescent="0.25">
      <c r="A40" s="12"/>
      <c r="B40" s="12" t="s">
        <v>60</v>
      </c>
      <c r="C40" s="13">
        <v>43130</v>
      </c>
      <c r="D40" s="13">
        <v>43159</v>
      </c>
      <c r="E40" s="13">
        <v>43189</v>
      </c>
      <c r="F40" s="13">
        <v>43220</v>
      </c>
      <c r="G40" s="13">
        <v>43250</v>
      </c>
      <c r="H40" s="13">
        <v>43281</v>
      </c>
      <c r="I40" s="13">
        <v>43311</v>
      </c>
      <c r="J40" s="13">
        <v>43342</v>
      </c>
      <c r="K40" s="13">
        <v>43373</v>
      </c>
      <c r="L40" s="13">
        <v>43403</v>
      </c>
      <c r="M40" s="13">
        <v>43434</v>
      </c>
      <c r="N40" s="13">
        <v>43464</v>
      </c>
    </row>
    <row r="41" spans="1:14" x14ac:dyDescent="0.25">
      <c r="A41" s="14" t="s">
        <v>61</v>
      </c>
      <c r="B41" s="91" t="s">
        <v>265</v>
      </c>
      <c r="C41" s="92"/>
      <c r="D41" s="92"/>
      <c r="E41" s="92"/>
      <c r="F41" s="92"/>
      <c r="G41" s="92"/>
      <c r="H41" s="92"/>
      <c r="I41" s="92"/>
      <c r="J41" s="92"/>
      <c r="K41" s="92"/>
      <c r="L41" s="92"/>
      <c r="M41" s="92"/>
      <c r="N41" s="93"/>
    </row>
    <row r="42" spans="1:14" ht="25.5" x14ac:dyDescent="0.25">
      <c r="A42" s="14" t="s">
        <v>63</v>
      </c>
      <c r="B42" s="105" t="s">
        <v>189</v>
      </c>
      <c r="C42" s="106"/>
      <c r="D42" s="106"/>
      <c r="E42" s="106"/>
      <c r="F42" s="106"/>
      <c r="G42" s="106"/>
      <c r="H42" s="106"/>
      <c r="I42" s="106"/>
      <c r="J42" s="106"/>
      <c r="K42" s="106"/>
      <c r="L42" s="106"/>
      <c r="M42" s="106"/>
      <c r="N42" s="106"/>
    </row>
    <row r="43" spans="1:14" ht="25.5" x14ac:dyDescent="0.25">
      <c r="A43" s="14" t="s">
        <v>65</v>
      </c>
      <c r="B43" s="105" t="s">
        <v>266</v>
      </c>
      <c r="C43" s="106"/>
      <c r="D43" s="106"/>
      <c r="E43" s="106"/>
      <c r="F43" s="106"/>
      <c r="G43" s="106"/>
      <c r="H43" s="106"/>
      <c r="I43" s="106"/>
      <c r="J43" s="106"/>
      <c r="K43" s="106"/>
      <c r="L43" s="106"/>
      <c r="M43" s="106"/>
      <c r="N43" s="106"/>
    </row>
    <row r="44" spans="1:14" x14ac:dyDescent="0.25">
      <c r="A44" s="14" t="s">
        <v>67</v>
      </c>
      <c r="B44" s="15"/>
      <c r="C44" s="17"/>
      <c r="D44" s="22"/>
      <c r="E44" s="17"/>
      <c r="F44" s="17"/>
      <c r="G44" s="17"/>
      <c r="H44" s="17"/>
      <c r="I44" s="17">
        <v>1</v>
      </c>
      <c r="J44" s="17"/>
      <c r="K44" s="17"/>
      <c r="L44" s="17"/>
      <c r="M44" s="17"/>
      <c r="N44" s="17"/>
    </row>
    <row r="46" spans="1:14" ht="15" x14ac:dyDescent="0.25">
      <c r="A46" s="20" t="s">
        <v>71</v>
      </c>
      <c r="B46" s="103" t="s">
        <v>72</v>
      </c>
      <c r="C46" s="104"/>
      <c r="D46" s="104"/>
      <c r="E46" s="104"/>
      <c r="F46" s="104"/>
      <c r="G46" s="104"/>
      <c r="H46"/>
    </row>
  </sheetData>
  <mergeCells count="41">
    <mergeCell ref="B41:N41"/>
    <mergeCell ref="B42:N42"/>
    <mergeCell ref="B43:N43"/>
    <mergeCell ref="B46:G46"/>
    <mergeCell ref="B29:N29"/>
    <mergeCell ref="A32:N32"/>
    <mergeCell ref="B34:N34"/>
    <mergeCell ref="B35:N35"/>
    <mergeCell ref="B36:N36"/>
    <mergeCell ref="A39:N39"/>
    <mergeCell ref="A11:A12"/>
    <mergeCell ref="B11:L12"/>
    <mergeCell ref="M11:N11"/>
    <mergeCell ref="B13:L13"/>
    <mergeCell ref="B28:N28"/>
    <mergeCell ref="B15:L15"/>
    <mergeCell ref="B16:L16"/>
    <mergeCell ref="B17:L17"/>
    <mergeCell ref="B18:L18"/>
    <mergeCell ref="B19:L19"/>
    <mergeCell ref="B20:L20"/>
    <mergeCell ref="B21:L21"/>
    <mergeCell ref="B22:L22"/>
    <mergeCell ref="B23:L23"/>
    <mergeCell ref="A25:N25"/>
    <mergeCell ref="B27:N27"/>
    <mergeCell ref="B14:L14"/>
    <mergeCell ref="B5:C5"/>
    <mergeCell ref="B6:N6"/>
    <mergeCell ref="B7:K7"/>
    <mergeCell ref="M7:N7"/>
    <mergeCell ref="B8:H8"/>
    <mergeCell ref="J8:K8"/>
    <mergeCell ref="M8:N8"/>
    <mergeCell ref="B9:N9"/>
    <mergeCell ref="B1:N1"/>
    <mergeCell ref="A2:N2"/>
    <mergeCell ref="A3:B3"/>
    <mergeCell ref="C3:N3"/>
    <mergeCell ref="A4:F4"/>
    <mergeCell ref="G4:N4"/>
  </mergeCells>
  <dataValidations disablePrompts="1"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34:N34 B41:N41"/>
    <dataValidation allowBlank="1" showInputMessage="1" promptTitle="Nombra el indicador de desempeño" prompt="Tasa de cumplimiento, porcentaje, memoria de evento, evento realizado, reporte de investigación, número de personas capacitadas, etc. " sqref="B35:N35 B28:N28 B42:N42"/>
    <dataValidation allowBlank="1" showInputMessage="1" promptTitle="Describe y explica indicador" prompt="Explica en qué consiste lo que se va a medir y cómo se van a obtener los datos." sqref="B36:N36 B29:N29 B43:N43"/>
    <dataValidation allowBlank="1" showInputMessage="1" promptTitle="Descripción de entregable" prompt="Describe aquí en qué consiste el producto, material, servicio o evento derivado del presente proceso o proyecto." sqref="B27:N27"/>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type="date" allowBlank="1" showInputMessage="1" showErrorMessage="1" errorTitle="Formato de fecha" error="Anota la fecha en el formato: dd/mm/aaaa" promptTitle="Formato de fecha" prompt="Anota la fecha en el formato: dd/mm/aaaa" sqref="M13:N23">
      <formula1>43101</formula1>
      <formula2>43465</formula2>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23"/>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Informática             
</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[14]Validaciones!#REF!</xm:f>
          </x14:formula1>
          <xm:sqref>B46:G46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1</vt:i4>
      </vt:variant>
    </vt:vector>
  </HeadingPairs>
  <TitlesOfParts>
    <vt:vector size="21" baseType="lpstr">
      <vt:lpstr>Proceso UI-01</vt:lpstr>
      <vt:lpstr>Presupuesto Proceso UI-01</vt:lpstr>
      <vt:lpstr>Proceso DA-02</vt:lpstr>
      <vt:lpstr>Presupuesto Proceso UI-02</vt:lpstr>
      <vt:lpstr>Proyecto UI-03</vt:lpstr>
      <vt:lpstr>Presupuesto Proyecto UI-03</vt:lpstr>
      <vt:lpstr>Proyecto UI-04</vt:lpstr>
      <vt:lpstr>Presupuesto Proyecto UI-04</vt:lpstr>
      <vt:lpstr>Proyecto UI-05</vt:lpstr>
      <vt:lpstr>Presupuesto Proyecto UI-05</vt:lpstr>
      <vt:lpstr>Proyecto UI-06</vt:lpstr>
      <vt:lpstr>Presupuesto Proyecto UI-06</vt:lpstr>
      <vt:lpstr>Proyecto UI-06 - Móvil</vt:lpstr>
      <vt:lpstr>Presupuesto Proyecto UI-06Móvil</vt:lpstr>
      <vt:lpstr>Proyecto UI-07</vt:lpstr>
      <vt:lpstr>Presupuesto Proyecto UI-07</vt:lpstr>
      <vt:lpstr>Proyecto UI-08</vt:lpstr>
      <vt:lpstr>Presupuesto Proyecto UI-08</vt:lpstr>
      <vt:lpstr>Personal eventual</vt:lpstr>
      <vt:lpstr>Validaciones</vt:lpstr>
      <vt:lpstr>'Personal eventual'!Área_de_impresión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Fco. Javier Glez. Vallejo</dc:creator>
  <cp:keywords/>
  <dc:description/>
  <cp:lastModifiedBy>Administrador</cp:lastModifiedBy>
  <cp:revision/>
  <cp:lastPrinted>2017-08-11T19:44:38Z</cp:lastPrinted>
  <dcterms:created xsi:type="dcterms:W3CDTF">2017-07-21T19:40:40Z</dcterms:created>
  <dcterms:modified xsi:type="dcterms:W3CDTF">2017-08-11T19:47:34Z</dcterms:modified>
  <cp:category/>
  <cp:contentStatus/>
</cp:coreProperties>
</file>